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RAČUN\My Documents\XLS\xls-prebaceno\2022\POLUGODIŠNJI IZVJEŠTAJ O IZVRŠENJU 2022\TABLICE ZA POLUGODIŠNJE OBRAZLOŽENJE SREĐENO - IVANA\"/>
    </mc:Choice>
  </mc:AlternateContent>
  <xr:revisionPtr revIDLastSave="0" documentId="13_ncr:1_{6D7339EC-020C-4583-BE13-532844A84AC0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Prihodi i rashodi prema ekonoms" sheetId="1" r:id="rId1"/>
  </sheets>
  <definedNames>
    <definedName name="_xlnm.Print_Area" localSheetId="0">'Prihodi i rashodi prema ekonoms'!$A$1:$H$303</definedName>
    <definedName name="_xlnm.Print_Titles" localSheetId="0">'Prihodi i rashodi prema ekonoms'!$5:$6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2" i="1" l="1"/>
  <c r="F301" i="1"/>
  <c r="J302" i="1"/>
  <c r="J301" i="1"/>
  <c r="F245" i="1" l="1"/>
  <c r="F249" i="1"/>
  <c r="C249" i="1"/>
  <c r="D263" i="1" l="1"/>
  <c r="G296" i="1" l="1"/>
  <c r="G294" i="1"/>
  <c r="G292" i="1"/>
  <c r="G291" i="1"/>
  <c r="G289" i="1"/>
  <c r="G279" i="1"/>
  <c r="G277" i="1"/>
  <c r="G272" i="1"/>
  <c r="G265" i="1"/>
  <c r="G260" i="1"/>
  <c r="G258" i="1"/>
  <c r="G256" i="1"/>
  <c r="G253" i="1"/>
  <c r="G252" i="1"/>
  <c r="G247" i="1"/>
  <c r="G246" i="1"/>
  <c r="G244" i="1"/>
  <c r="G243" i="1"/>
  <c r="G241" i="1"/>
  <c r="G240" i="1"/>
  <c r="G239" i="1"/>
  <c r="G238" i="1"/>
  <c r="G237" i="1"/>
  <c r="G236" i="1"/>
  <c r="G235" i="1"/>
  <c r="G231" i="1"/>
  <c r="G232" i="1"/>
  <c r="G233" i="1"/>
  <c r="G230" i="1"/>
  <c r="G226" i="1"/>
  <c r="G227" i="1"/>
  <c r="G225" i="1"/>
  <c r="G223" i="1"/>
  <c r="E263" i="1"/>
  <c r="F295" i="1"/>
  <c r="F293" i="1"/>
  <c r="F290" i="1"/>
  <c r="H290" i="1" s="1"/>
  <c r="F288" i="1"/>
  <c r="H288" i="1" s="1"/>
  <c r="F283" i="1"/>
  <c r="F282" i="1" s="1"/>
  <c r="D282" i="1"/>
  <c r="D281" i="1" s="1"/>
  <c r="E282" i="1"/>
  <c r="E281" i="1" s="1"/>
  <c r="C295" i="1"/>
  <c r="C293" i="1"/>
  <c r="C290" i="1"/>
  <c r="C288" i="1"/>
  <c r="C286" i="1"/>
  <c r="C283" i="1"/>
  <c r="C282" i="1" s="1"/>
  <c r="F278" i="1"/>
  <c r="F276" i="1"/>
  <c r="D275" i="1"/>
  <c r="D262" i="1" s="1"/>
  <c r="E275" i="1"/>
  <c r="F271" i="1"/>
  <c r="F268" i="1" s="1"/>
  <c r="H268" i="1" s="1"/>
  <c r="F264" i="1"/>
  <c r="C278" i="1"/>
  <c r="C276" i="1"/>
  <c r="C273" i="1"/>
  <c r="C271" i="1"/>
  <c r="C269" i="1"/>
  <c r="C266" i="1"/>
  <c r="C264" i="1"/>
  <c r="F259" i="1"/>
  <c r="H259" i="1" s="1"/>
  <c r="F257" i="1"/>
  <c r="F255" i="1"/>
  <c r="D254" i="1"/>
  <c r="E254" i="1"/>
  <c r="F251" i="1"/>
  <c r="F242" i="1"/>
  <c r="H242" i="1" s="1"/>
  <c r="F234" i="1"/>
  <c r="H234" i="1" s="1"/>
  <c r="F229" i="1"/>
  <c r="H229" i="1" s="1"/>
  <c r="D228" i="1"/>
  <c r="E228" i="1"/>
  <c r="F224" i="1"/>
  <c r="H224" i="1" s="1"/>
  <c r="F222" i="1"/>
  <c r="D221" i="1"/>
  <c r="D220" i="1" s="1"/>
  <c r="E221" i="1"/>
  <c r="C259" i="1"/>
  <c r="C257" i="1"/>
  <c r="C255" i="1"/>
  <c r="C251" i="1"/>
  <c r="C245" i="1"/>
  <c r="C242" i="1"/>
  <c r="C234" i="1"/>
  <c r="C229" i="1"/>
  <c r="C224" i="1"/>
  <c r="C222" i="1"/>
  <c r="G218" i="1"/>
  <c r="G214" i="1"/>
  <c r="G215" i="1"/>
  <c r="G216" i="1"/>
  <c r="G213" i="1"/>
  <c r="G212" i="1"/>
  <c r="G210" i="1"/>
  <c r="G209" i="1"/>
  <c r="G207" i="1"/>
  <c r="G206" i="1"/>
  <c r="G205" i="1"/>
  <c r="G202" i="1"/>
  <c r="G201" i="1"/>
  <c r="G194" i="1"/>
  <c r="G192" i="1"/>
  <c r="G189" i="1"/>
  <c r="G184" i="1"/>
  <c r="G182" i="1"/>
  <c r="G181" i="1"/>
  <c r="G179" i="1"/>
  <c r="G174" i="1"/>
  <c r="G175" i="1"/>
  <c r="G176" i="1"/>
  <c r="G173" i="1"/>
  <c r="G169" i="1"/>
  <c r="G170" i="1"/>
  <c r="G171" i="1"/>
  <c r="G168" i="1"/>
  <c r="G160" i="1"/>
  <c r="G161" i="1"/>
  <c r="G162" i="1"/>
  <c r="G163" i="1"/>
  <c r="G164" i="1"/>
  <c r="G165" i="1"/>
  <c r="G159" i="1"/>
  <c r="G157" i="1"/>
  <c r="G148" i="1"/>
  <c r="G149" i="1"/>
  <c r="G150" i="1"/>
  <c r="G151" i="1"/>
  <c r="G152" i="1"/>
  <c r="G153" i="1"/>
  <c r="G154" i="1"/>
  <c r="G155" i="1"/>
  <c r="G147" i="1"/>
  <c r="G141" i="1"/>
  <c r="G142" i="1"/>
  <c r="G143" i="1"/>
  <c r="G144" i="1"/>
  <c r="G145" i="1"/>
  <c r="G140" i="1"/>
  <c r="G136" i="1"/>
  <c r="G137" i="1"/>
  <c r="G138" i="1"/>
  <c r="G135" i="1"/>
  <c r="G131" i="1"/>
  <c r="G132" i="1"/>
  <c r="G130" i="1"/>
  <c r="G128" i="1"/>
  <c r="G124" i="1"/>
  <c r="G125" i="1"/>
  <c r="G126" i="1"/>
  <c r="G123" i="1"/>
  <c r="F217" i="1"/>
  <c r="H217" i="1" s="1"/>
  <c r="F211" i="1"/>
  <c r="F208" i="1"/>
  <c r="H208" i="1" s="1"/>
  <c r="F204" i="1"/>
  <c r="H204" i="1" s="1"/>
  <c r="D203" i="1"/>
  <c r="E203" i="1"/>
  <c r="F200" i="1"/>
  <c r="F199" i="1" s="1"/>
  <c r="D199" i="1"/>
  <c r="E199" i="1"/>
  <c r="F196" i="1"/>
  <c r="H196" i="1" s="1"/>
  <c r="F193" i="1"/>
  <c r="H193" i="1" s="1"/>
  <c r="F191" i="1"/>
  <c r="H191" i="1" s="1"/>
  <c r="F188" i="1"/>
  <c r="F186" i="1"/>
  <c r="H186" i="1" s="1"/>
  <c r="D185" i="1"/>
  <c r="E185" i="1"/>
  <c r="F183" i="1"/>
  <c r="H183" i="1" s="1"/>
  <c r="F180" i="1"/>
  <c r="F178" i="1"/>
  <c r="D177" i="1"/>
  <c r="E177" i="1"/>
  <c r="F172" i="1"/>
  <c r="H172" i="1" s="1"/>
  <c r="F167" i="1"/>
  <c r="D166" i="1"/>
  <c r="E166" i="1"/>
  <c r="F158" i="1"/>
  <c r="H158" i="1" s="1"/>
  <c r="F156" i="1"/>
  <c r="H156" i="1" s="1"/>
  <c r="F146" i="1"/>
  <c r="H146" i="1" s="1"/>
  <c r="F139" i="1"/>
  <c r="H139" i="1" s="1"/>
  <c r="F134" i="1"/>
  <c r="H134" i="1" s="1"/>
  <c r="D133" i="1"/>
  <c r="E133" i="1"/>
  <c r="F129" i="1"/>
  <c r="H129" i="1" s="1"/>
  <c r="C129" i="1"/>
  <c r="F127" i="1"/>
  <c r="H127" i="1" s="1"/>
  <c r="F122" i="1"/>
  <c r="H122" i="1" s="1"/>
  <c r="D121" i="1"/>
  <c r="E121" i="1"/>
  <c r="C217" i="1"/>
  <c r="C211" i="1"/>
  <c r="C208" i="1"/>
  <c r="C204" i="1"/>
  <c r="C200" i="1"/>
  <c r="C199" i="1" s="1"/>
  <c r="C196" i="1"/>
  <c r="C193" i="1"/>
  <c r="C191" i="1"/>
  <c r="C188" i="1"/>
  <c r="C186" i="1"/>
  <c r="C183" i="1"/>
  <c r="C180" i="1"/>
  <c r="C178" i="1"/>
  <c r="C172" i="1"/>
  <c r="C167" i="1"/>
  <c r="C158" i="1"/>
  <c r="C156" i="1"/>
  <c r="C146" i="1"/>
  <c r="C139" i="1"/>
  <c r="C134" i="1"/>
  <c r="C127" i="1"/>
  <c r="C122" i="1"/>
  <c r="G117" i="1"/>
  <c r="G111" i="1"/>
  <c r="G114" i="1"/>
  <c r="G115" i="1"/>
  <c r="G109" i="1"/>
  <c r="G106" i="1"/>
  <c r="G107" i="1"/>
  <c r="G105" i="1"/>
  <c r="G102" i="1"/>
  <c r="G101" i="1"/>
  <c r="G99" i="1"/>
  <c r="F116" i="1"/>
  <c r="H116" i="1" s="1"/>
  <c r="F108" i="1"/>
  <c r="F104" i="1"/>
  <c r="H104" i="1" s="1"/>
  <c r="D103" i="1"/>
  <c r="E103" i="1"/>
  <c r="F100" i="1"/>
  <c r="H100" i="1" s="1"/>
  <c r="F98" i="1"/>
  <c r="D97" i="1"/>
  <c r="E97" i="1"/>
  <c r="E96" i="1" s="1"/>
  <c r="C116" i="1"/>
  <c r="C108" i="1"/>
  <c r="C104" i="1"/>
  <c r="C100" i="1"/>
  <c r="C98" i="1"/>
  <c r="G95" i="1"/>
  <c r="G93" i="1"/>
  <c r="G90" i="1"/>
  <c r="G87" i="1"/>
  <c r="G86" i="1"/>
  <c r="G84" i="1"/>
  <c r="G83" i="1"/>
  <c r="G79" i="1"/>
  <c r="G80" i="1"/>
  <c r="G78" i="1"/>
  <c r="G73" i="1"/>
  <c r="G74" i="1"/>
  <c r="G72" i="1"/>
  <c r="G68" i="1"/>
  <c r="G69" i="1"/>
  <c r="G67" i="1"/>
  <c r="G64" i="1"/>
  <c r="G58" i="1"/>
  <c r="G59" i="1"/>
  <c r="G60" i="1"/>
  <c r="G61" i="1"/>
  <c r="G62" i="1"/>
  <c r="G57" i="1"/>
  <c r="G50" i="1"/>
  <c r="G51" i="1"/>
  <c r="G52" i="1"/>
  <c r="G53" i="1"/>
  <c r="G54" i="1"/>
  <c r="G55" i="1"/>
  <c r="G49" i="1"/>
  <c r="G45" i="1"/>
  <c r="G44" i="1"/>
  <c r="G42" i="1"/>
  <c r="G41" i="1"/>
  <c r="G39" i="1"/>
  <c r="G37" i="1"/>
  <c r="G35" i="1"/>
  <c r="G34" i="1"/>
  <c r="G32" i="1"/>
  <c r="G31" i="1"/>
  <c r="G29" i="1"/>
  <c r="G25" i="1"/>
  <c r="G26" i="1"/>
  <c r="G24" i="1"/>
  <c r="G21" i="1"/>
  <c r="G22" i="1"/>
  <c r="G20" i="1"/>
  <c r="G13" i="1"/>
  <c r="G14" i="1"/>
  <c r="G15" i="1"/>
  <c r="G16" i="1"/>
  <c r="G17" i="1"/>
  <c r="G18" i="1"/>
  <c r="G12" i="1"/>
  <c r="G208" i="1" l="1"/>
  <c r="G264" i="1"/>
  <c r="F275" i="1"/>
  <c r="H275" i="1" s="1"/>
  <c r="E220" i="1"/>
  <c r="C263" i="1"/>
  <c r="E262" i="1"/>
  <c r="C285" i="1"/>
  <c r="G271" i="1"/>
  <c r="H271" i="1"/>
  <c r="H283" i="1"/>
  <c r="G188" i="1"/>
  <c r="G251" i="1"/>
  <c r="H264" i="1"/>
  <c r="G278" i="1"/>
  <c r="G286" i="1"/>
  <c r="H276" i="1"/>
  <c r="G98" i="1"/>
  <c r="C133" i="1"/>
  <c r="G191" i="1"/>
  <c r="G204" i="1"/>
  <c r="C254" i="1"/>
  <c r="G245" i="1"/>
  <c r="C275" i="1"/>
  <c r="G275" i="1" s="1"/>
  <c r="G288" i="1"/>
  <c r="C166" i="1"/>
  <c r="C268" i="1"/>
  <c r="G268" i="1" s="1"/>
  <c r="C281" i="1"/>
  <c r="C177" i="1"/>
  <c r="F166" i="1"/>
  <c r="H166" i="1" s="1"/>
  <c r="H278" i="1"/>
  <c r="F263" i="1"/>
  <c r="G290" i="1"/>
  <c r="H282" i="1"/>
  <c r="G222" i="1"/>
  <c r="G276" i="1"/>
  <c r="G196" i="1"/>
  <c r="G211" i="1"/>
  <c r="F285" i="1"/>
  <c r="H98" i="1"/>
  <c r="G255" i="1"/>
  <c r="G108" i="1"/>
  <c r="G104" i="1"/>
  <c r="C185" i="1"/>
  <c r="G122" i="1"/>
  <c r="G167" i="1"/>
  <c r="G257" i="1"/>
  <c r="H245" i="1"/>
  <c r="G100" i="1"/>
  <c r="G116" i="1"/>
  <c r="G146" i="1"/>
  <c r="G178" i="1"/>
  <c r="G199" i="1"/>
  <c r="H200" i="1"/>
  <c r="C221" i="1"/>
  <c r="H251" i="1"/>
  <c r="C103" i="1"/>
  <c r="C121" i="1"/>
  <c r="C203" i="1"/>
  <c r="G158" i="1"/>
  <c r="G172" i="1"/>
  <c r="G180" i="1"/>
  <c r="H180" i="1"/>
  <c r="G229" i="1"/>
  <c r="G242" i="1"/>
  <c r="H257" i="1"/>
  <c r="H108" i="1"/>
  <c r="F203" i="1"/>
  <c r="H203" i="1" s="1"/>
  <c r="G129" i="1"/>
  <c r="H167" i="1"/>
  <c r="H188" i="1"/>
  <c r="H199" i="1"/>
  <c r="H211" i="1"/>
  <c r="F221" i="1"/>
  <c r="H222" i="1"/>
  <c r="G234" i="1"/>
  <c r="C97" i="1"/>
  <c r="C96" i="1" s="1"/>
  <c r="G134" i="1"/>
  <c r="G217" i="1"/>
  <c r="F97" i="1"/>
  <c r="G127" i="1"/>
  <c r="G139" i="1"/>
  <c r="G156" i="1"/>
  <c r="H178" i="1"/>
  <c r="G183" i="1"/>
  <c r="G200" i="1"/>
  <c r="C228" i="1"/>
  <c r="G224" i="1"/>
  <c r="H255" i="1"/>
  <c r="G259" i="1"/>
  <c r="F185" i="1"/>
  <c r="G193" i="1"/>
  <c r="F254" i="1"/>
  <c r="F228" i="1"/>
  <c r="D120" i="1"/>
  <c r="D119" i="1" s="1"/>
  <c r="D302" i="1" s="1"/>
  <c r="D310" i="1" s="1"/>
  <c r="D312" i="1" s="1"/>
  <c r="E120" i="1"/>
  <c r="E119" i="1" s="1"/>
  <c r="E302" i="1" s="1"/>
  <c r="F177" i="1"/>
  <c r="F133" i="1"/>
  <c r="F121" i="1"/>
  <c r="F103" i="1"/>
  <c r="D96" i="1"/>
  <c r="F94" i="1"/>
  <c r="F92" i="1"/>
  <c r="D91" i="1"/>
  <c r="E91" i="1"/>
  <c r="F89" i="1"/>
  <c r="D88" i="1"/>
  <c r="E88" i="1"/>
  <c r="F85" i="1"/>
  <c r="F82" i="1"/>
  <c r="D81" i="1"/>
  <c r="E81" i="1"/>
  <c r="F77" i="1"/>
  <c r="F70" i="1"/>
  <c r="F66" i="1"/>
  <c r="D65" i="1"/>
  <c r="E65" i="1"/>
  <c r="F63" i="1"/>
  <c r="F56" i="1"/>
  <c r="F48" i="1"/>
  <c r="D47" i="1"/>
  <c r="E47" i="1"/>
  <c r="F43" i="1"/>
  <c r="F40" i="1"/>
  <c r="E27" i="1"/>
  <c r="F38" i="1"/>
  <c r="F36" i="1"/>
  <c r="F33" i="1"/>
  <c r="F30" i="1"/>
  <c r="F28" i="1"/>
  <c r="D27" i="1"/>
  <c r="F23" i="1"/>
  <c r="F19" i="1"/>
  <c r="F11" i="1"/>
  <c r="E10" i="1"/>
  <c r="D10" i="1"/>
  <c r="C19" i="1"/>
  <c r="C11" i="1"/>
  <c r="C94" i="1"/>
  <c r="C92" i="1"/>
  <c r="C89" i="1"/>
  <c r="C88" i="1" s="1"/>
  <c r="C85" i="1"/>
  <c r="C82" i="1"/>
  <c r="C77" i="1"/>
  <c r="C70" i="1"/>
  <c r="C66" i="1"/>
  <c r="C63" i="1"/>
  <c r="C56" i="1"/>
  <c r="C48" i="1"/>
  <c r="C43" i="1"/>
  <c r="C40" i="1"/>
  <c r="C38" i="1"/>
  <c r="C36" i="1"/>
  <c r="C33" i="1"/>
  <c r="C30" i="1"/>
  <c r="C28" i="1"/>
  <c r="C23" i="1"/>
  <c r="G166" i="1" l="1"/>
  <c r="G263" i="1"/>
  <c r="F262" i="1"/>
  <c r="H262" i="1" s="1"/>
  <c r="C262" i="1"/>
  <c r="C91" i="1"/>
  <c r="C220" i="1"/>
  <c r="C27" i="1"/>
  <c r="C120" i="1"/>
  <c r="G203" i="1"/>
  <c r="F281" i="1"/>
  <c r="G285" i="1"/>
  <c r="H285" i="1"/>
  <c r="C65" i="1"/>
  <c r="C10" i="1"/>
  <c r="H263" i="1"/>
  <c r="C47" i="1"/>
  <c r="C81" i="1"/>
  <c r="F10" i="1"/>
  <c r="G23" i="1"/>
  <c r="H23" i="1"/>
  <c r="H48" i="1"/>
  <c r="G48" i="1"/>
  <c r="H85" i="1"/>
  <c r="G85" i="1"/>
  <c r="H177" i="1"/>
  <c r="G177" i="1"/>
  <c r="H185" i="1"/>
  <c r="G185" i="1"/>
  <c r="G97" i="1"/>
  <c r="H97" i="1"/>
  <c r="H36" i="1"/>
  <c r="G36" i="1"/>
  <c r="H43" i="1"/>
  <c r="G43" i="1"/>
  <c r="G56" i="1"/>
  <c r="H56" i="1"/>
  <c r="F96" i="1"/>
  <c r="G103" i="1"/>
  <c r="H103" i="1"/>
  <c r="H228" i="1"/>
  <c r="G228" i="1"/>
  <c r="G33" i="1"/>
  <c r="H33" i="1"/>
  <c r="H40" i="1"/>
  <c r="G40" i="1"/>
  <c r="H77" i="1"/>
  <c r="G77" i="1"/>
  <c r="H11" i="1"/>
  <c r="G11" i="1"/>
  <c r="H28" i="1"/>
  <c r="G28" i="1"/>
  <c r="H38" i="1"/>
  <c r="G38" i="1"/>
  <c r="H63" i="1"/>
  <c r="G63" i="1"/>
  <c r="G66" i="1"/>
  <c r="H66" i="1"/>
  <c r="F91" i="1"/>
  <c r="G92" i="1"/>
  <c r="H92" i="1"/>
  <c r="H121" i="1"/>
  <c r="G121" i="1"/>
  <c r="H254" i="1"/>
  <c r="G254" i="1"/>
  <c r="H221" i="1"/>
  <c r="G221" i="1"/>
  <c r="H19" i="1"/>
  <c r="G19" i="1"/>
  <c r="G30" i="1"/>
  <c r="H30" i="1"/>
  <c r="F65" i="1"/>
  <c r="H70" i="1"/>
  <c r="G70" i="1"/>
  <c r="F81" i="1"/>
  <c r="G82" i="1"/>
  <c r="H82" i="1"/>
  <c r="F88" i="1"/>
  <c r="H89" i="1"/>
  <c r="G89" i="1"/>
  <c r="H94" i="1"/>
  <c r="G94" i="1"/>
  <c r="H133" i="1"/>
  <c r="G133" i="1"/>
  <c r="F220" i="1"/>
  <c r="F120" i="1"/>
  <c r="F47" i="1"/>
  <c r="D9" i="1"/>
  <c r="D8" i="1" s="1"/>
  <c r="E9" i="1"/>
  <c r="E8" i="1" s="1"/>
  <c r="F27" i="1"/>
  <c r="C9" i="1" l="1"/>
  <c r="C8" i="1" s="1"/>
  <c r="C301" i="1" s="1"/>
  <c r="D301" i="1"/>
  <c r="D303" i="1" s="1"/>
  <c r="E301" i="1"/>
  <c r="E303" i="1" s="1"/>
  <c r="C119" i="1"/>
  <c r="C302" i="1" s="1"/>
  <c r="C303" i="1" s="1"/>
  <c r="G262" i="1"/>
  <c r="F119" i="1"/>
  <c r="H119" i="1" s="1"/>
  <c r="G281" i="1"/>
  <c r="H281" i="1"/>
  <c r="G27" i="1"/>
  <c r="H27" i="1"/>
  <c r="H88" i="1"/>
  <c r="G88" i="1"/>
  <c r="H120" i="1"/>
  <c r="G120" i="1"/>
  <c r="G65" i="1"/>
  <c r="H65" i="1"/>
  <c r="G47" i="1"/>
  <c r="H47" i="1"/>
  <c r="H81" i="1"/>
  <c r="G81" i="1"/>
  <c r="H91" i="1"/>
  <c r="G91" i="1"/>
  <c r="G10" i="1"/>
  <c r="H10" i="1"/>
  <c r="F9" i="1"/>
  <c r="F8" i="1" s="1"/>
  <c r="G119" i="1" l="1"/>
  <c r="G8" i="1"/>
  <c r="H8" i="1"/>
  <c r="H9" i="1"/>
  <c r="G9" i="1"/>
  <c r="F303" i="1" l="1"/>
</calcChain>
</file>

<file path=xl/sharedStrings.xml><?xml version="1.0" encoding="utf-8"?>
<sst xmlns="http://schemas.openxmlformats.org/spreadsheetml/2006/main" count="680" uniqueCount="288">
  <si>
    <t/>
  </si>
  <si>
    <t>Izvršenje 2021.</t>
  </si>
  <si>
    <t>Izvorni plan 2022.</t>
  </si>
  <si>
    <t>Tekući plan 2022.</t>
  </si>
  <si>
    <t>Izvršenje 2022.</t>
  </si>
  <si>
    <t>Indeks  4/1</t>
  </si>
  <si>
    <t>Indeks  4/3</t>
  </si>
  <si>
    <t>5</t>
  </si>
  <si>
    <t>6</t>
  </si>
  <si>
    <t>Stalni porezi na nepokretnu imovinu (zemlju, zgrade, kuće i ostalo)</t>
  </si>
  <si>
    <t>Povremeni porezi na imovinu</t>
  </si>
  <si>
    <t>Pomoći od inozemnih vlada</t>
  </si>
  <si>
    <t>Prihodi od poreza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</si>
  <si>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</si>
  <si>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</si>
  <si>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</si>
  <si>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 prava</t>
  </si>
  <si>
    <t>Porez i prirez na dohodak od kapitala</t>
  </si>
  <si>
    <t>Porez i prirez na dohodak po godišnjoj prijavi</t>
  </si>
  <si>
    <t>Pomoći iz inozemstva i od subjekata unutar općeg proračuna</t>
  </si>
  <si>
    <t>Porez na nasljedstava i darove</t>
  </si>
  <si>
    <t>Porezi na robu i usluge</t>
  </si>
  <si>
    <t>Porezi na imovinu</t>
  </si>
  <si>
    <t>Porez i prirez na dohodak utvrđen u postupku nadzora za prethodne godine</t>
  </si>
  <si>
    <t>Povrat poreza i prireza na dohodak po godišnjoj prijavi</t>
  </si>
  <si>
    <t>Porez na promet</t>
  </si>
  <si>
    <t>Porezi na korištenje dobara ili izvođenje aktivnosti</t>
  </si>
  <si>
    <t>Porez na dobitke od igara na sreću i ostali porezi od igara na sreću</t>
  </si>
  <si>
    <t>Tekuće pomoći od inozemnih vlada</t>
  </si>
  <si>
    <t>Pomoći od međunarodnih organizacija te institucija i tijela EU</t>
  </si>
  <si>
    <t>Tekuće pomoći od međunarodnih organizacija</t>
  </si>
  <si>
    <t>Tekuće pomoći od institucija i tijela  EU</t>
  </si>
  <si>
    <t>Pomoći proračunu iz drugih proračuna i izvanproračunskim korisnicima</t>
  </si>
  <si>
    <t>Tekuće pomoći proračunu iz drugih proračuna i izvanproračunskim korisnicima</t>
  </si>
  <si>
    <t>Kapitalne pomoći proračunu iz drugih proračuna i izvanproračunskim korisnicima</t>
  </si>
  <si>
    <t>Pomoći od izvanproračunskih korisnika</t>
  </si>
  <si>
    <t>Tekuće pomoći od izvanproračunskih korisnika</t>
  </si>
  <si>
    <t>Pomoći izravnanja za decentralizirane funkcije</t>
  </si>
  <si>
    <t>Tekuće pomoći izravnanja za decentralizirane funkcije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</si>
  <si>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</si>
  <si>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</si>
  <si>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</si>
  <si>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</si>
  <si>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</si>
  <si>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</si>
  <si>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Prijenosi između proračunskih korisnika istog proračuna</t>
  </si>
  <si>
    <t>Prihodi od imovine</t>
  </si>
  <si>
    <t>Prihodi od financijske imovine</t>
  </si>
  <si>
    <t>Prihodi od kamata po vrijednosnim papirima</t>
  </si>
  <si>
    <t>Kamate na oročena sredstva i depozite po viđenju</t>
  </si>
  <si>
    <t>Prihodi od zateznih kamata</t>
  </si>
  <si>
    <t>Prihodi od pozitivnih tečajnih razlika i razlika zbog primjene valutne klauzule</t>
  </si>
  <si>
    <t>Prihodi od dividendi</t>
  </si>
  <si>
    <t xml:space="preserve"> Ostali prihodi od financijske imovine</t>
  </si>
  <si>
    <t>Prihodi od nefinancijske imovine</t>
  </si>
  <si>
    <t>Naknade za koncesije</t>
  </si>
  <si>
    <t>Prihodi od zakupa i iznajmljivanja imovine</t>
  </si>
  <si>
    <t>Naknada za korištenje nefinancijske imovine</t>
  </si>
  <si>
    <t>Naknade za ceste</t>
  </si>
  <si>
    <t>Prihodi od prodaje kratkotrajne nefinancijske imovine</t>
  </si>
  <si>
    <t>Ostali prihodi od nefinancijske imovine</t>
  </si>
  <si>
    <t>Prihodi od kamata na dane zajmove</t>
  </si>
  <si>
    <t>Prihodi od kamata na dane zajmove neprofitnim organizacijama, građanima i kućanstvima</t>
  </si>
  <si>
    <t>Prihodi od upravnih i administrativnih pristojbi, pristojbi po posebnim propisima i naknada</t>
  </si>
  <si>
    <t>Upravne i administrativne pristojbe</t>
  </si>
  <si>
    <t>Županijske, gradske i općinske pristojbe i naknade</t>
  </si>
  <si>
    <t>Ostale upravne pristojbe i naknade</t>
  </si>
  <si>
    <t>Ostale pristojbe i naknade</t>
  </si>
  <si>
    <t>Prihodi po posebnim propisima</t>
  </si>
  <si>
    <t xml:space="preserve"> Prihodi državne uprave</t>
  </si>
  <si>
    <t>Prihodi vodnog gospodarstva</t>
  </si>
  <si>
    <t>Doprinosi za šume</t>
  </si>
  <si>
    <t>Ostali nespomenuti prihodi</t>
  </si>
  <si>
    <t>Naknade od financijske imovine</t>
  </si>
  <si>
    <t>Prihodi od novčane naknade poslodavca zbog nezapošljavanja osoba s invaliditetom</t>
  </si>
  <si>
    <t>Komunalni doprinosi i naknade</t>
  </si>
  <si>
    <t>Komunalni doprinosi</t>
  </si>
  <si>
    <t>Komunalne naknade</t>
  </si>
  <si>
    <t>Naknade za priključak</t>
  </si>
  <si>
    <t>Prihodi od prodaje proizvoda i robe te pruženih usluga</t>
  </si>
  <si>
    <t>Prihodi od prodaje proizvoda i robe</t>
  </si>
  <si>
    <t>Prihodi od pruženih usluga</t>
  </si>
  <si>
    <t>Tekuće donacije</t>
  </si>
  <si>
    <t>Kapitalne donacije</t>
  </si>
  <si>
    <t>Prihodi iz nadležnog proračuna i od HZZO-a temeljem ugovornih obveza</t>
  </si>
  <si>
    <t>Prihodi od HZZO-a na temelju ugovornih obveza</t>
  </si>
  <si>
    <t>Kazne, upravne mjere i ostali prihodi</t>
  </si>
  <si>
    <t>Kazne i upravne mjere</t>
  </si>
  <si>
    <t xml:space="preserve"> Ostale kazne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</si>
  <si>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</si>
  <si>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</si>
  <si>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</si>
  <si>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</si>
  <si>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Zemljište</t>
  </si>
  <si>
    <t>Prihodi od prodaje nematerijalne imovine</t>
  </si>
  <si>
    <t>Ostala prava</t>
  </si>
  <si>
    <t>Ostala nematerijalna imovina</t>
  </si>
  <si>
    <t>Prihodi od prodaje proizvedene dugotrajne imovine</t>
  </si>
  <si>
    <t>Prihodi od prodaje građevinskih objekata</t>
  </si>
  <si>
    <t>Stambeni objekti</t>
  </si>
  <si>
    <t>Poslovni objekti</t>
  </si>
  <si>
    <t>Ostali građevinski objekti</t>
  </si>
  <si>
    <t>Prihodi od prodaje postrojenja i opreme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</si>
  <si>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</si>
  <si>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</si>
  <si>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</si>
  <si>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</si>
  <si>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</si>
  <si>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Sportska i glazbena oprema</t>
  </si>
  <si>
    <t>Uređaji, strojevi i oprema za ostale namjene</t>
  </si>
  <si>
    <t xml:space="preserve"> Prihodi od prodaje prijevoznih sredstava</t>
  </si>
  <si>
    <t>Prijevozna sredstva u cestovnom prometu</t>
  </si>
  <si>
    <t>Rashodi poslovanja</t>
  </si>
  <si>
    <t>Rashodi za zaposlene</t>
  </si>
  <si>
    <t>Plaće (Bruto)</t>
  </si>
  <si>
    <t>Plaće za redovan rad</t>
  </si>
  <si>
    <t>Plaće u naravi</t>
  </si>
  <si>
    <t>Plaće za prekovremeni rad</t>
  </si>
  <si>
    <t>Plaće za posebne uvjete rada</t>
  </si>
  <si>
    <t>Ostali rashodi za zaposlene</t>
  </si>
  <si>
    <t xml:space="preserve"> Ostali rashodi za zaposlene</t>
  </si>
  <si>
    <t>Doprinosi na plaće</t>
  </si>
  <si>
    <t>Doprinosi za mirovinsko osiguranje</t>
  </si>
  <si>
    <t xml:space="preserve"> 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</si>
  <si>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</si>
  <si>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</si>
  <si>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</si>
  <si>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</si>
  <si>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</si>
  <si>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</si>
  <si>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</si>
  <si>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</si>
  <si>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</si>
  <si>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</si>
  <si>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</si>
  <si>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</si>
  <si>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</si>
  <si>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</si>
  <si>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</si>
  <si>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</si>
  <si>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</si>
  <si>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</si>
  <si>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</si>
  <si>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</si>
  <si>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</si>
  <si>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</si>
  <si>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</si>
  <si>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</si>
  <si>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</si>
  <si>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</si>
  <si>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</si>
  <si>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</si>
  <si>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</si>
  <si>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</si>
  <si>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</si>
  <si>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 xml:space="preserve"> Financijski rashodi</t>
  </si>
  <si>
    <t>Kamate za primljene kredite i zajmove</t>
  </si>
  <si>
    <t>Kamate za primljene kredite i zajmove od kreditnih i ostalih finan. institucija izvan javnog sektora</t>
  </si>
  <si>
    <t xml:space="preserve"> Kamate za primljene zajmove od trgovačkih društava u javnom sektoru</t>
  </si>
  <si>
    <t>Kamate za primljene zajmove od trgovačkih društava i obrtnika izvan javnog sektora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</si>
  <si>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</si>
  <si>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</si>
  <si>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</si>
  <si>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</si>
  <si>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Ostali nespomenuti financijski rashodi</t>
  </si>
  <si>
    <t>Subvencije</t>
  </si>
  <si>
    <t>Subvencije trgovačkim društvima u javnom sektoru</t>
  </si>
  <si>
    <t>Subvencije trgovačkim društvima, zadrugama, poljoprivrednicima i obrtnicima izvan javnog sektora</t>
  </si>
  <si>
    <t>Subvencije trgovačkim društvima i zadrugama izvan javnog sektora</t>
  </si>
  <si>
    <t>Subvencije poljoprivrednicima i obrtnicima</t>
  </si>
  <si>
    <t>Subvencije trgovačkim društvima, zadrugama, poljoprivrednicima i obrtnicima iz EU sredstava</t>
  </si>
  <si>
    <t xml:space="preserve"> Pomoći dane u inozemstvo i unutar općeg proračuna</t>
  </si>
  <si>
    <t>Pomoći inozemnim vladama</t>
  </si>
  <si>
    <t>Tekuće pomoći inozemnim vladama</t>
  </si>
  <si>
    <t>Pomoći unutar općeg proračuna</t>
  </si>
  <si>
    <t xml:space="preserve"> Tekuće pomoći unutar općeg proračuna</t>
  </si>
  <si>
    <t>Kapitalne pomoći unutar općeg proračuna</t>
  </si>
  <si>
    <t>Pomoći proračunskim korisnicima drugih proračuna</t>
  </si>
  <si>
    <t>Tekuće pomoći proračunskim korisnicima drugih proračuna</t>
  </si>
  <si>
    <t>Tekući prijenosi između proračunskih korisnika istog proračuna</t>
  </si>
  <si>
    <t xml:space="preserve"> Tekući prijenosi između proračunskih korisnika istog proračuna temeljem prijenosa EU sredstava</t>
  </si>
  <si>
    <t xml:space="preserve"> 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</si>
  <si>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</si>
  <si>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</si>
  <si>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</si>
  <si>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Ostali rashodi</t>
  </si>
  <si>
    <t>Tekuće donacije u novcu</t>
  </si>
  <si>
    <t>Tekuće donacije u naravi</t>
  </si>
  <si>
    <t>Tekuće donacije iz EU sredstava</t>
  </si>
  <si>
    <t>Kapitalne donacije neprofitnim organizacijama</t>
  </si>
  <si>
    <t>Kapitalne donacije građanima i kućanstvima</t>
  </si>
  <si>
    <t xml:space="preserve"> Kazne, penali i naknade štete</t>
  </si>
  <si>
    <t>Naknade šteta pravnim i fizičkim osobama</t>
  </si>
  <si>
    <t>Penali, ležarine i drugo</t>
  </si>
  <si>
    <t>Naknade šteta zaposlenicima</t>
  </si>
  <si>
    <t>Ugovorene kazne i ostale naknade šteta</t>
  </si>
  <si>
    <t>Ostale kazne</t>
  </si>
  <si>
    <t>Kapitalne pomoći</t>
  </si>
  <si>
    <t>Kapitalne pomoći iz EU sredstava</t>
  </si>
  <si>
    <t>Rashodi za nabavu nefinancijske imovine</t>
  </si>
  <si>
    <t>Rashodi za nabavu neproizvedene dugotrajne imovine</t>
  </si>
  <si>
    <t>Materijalna imovina - prirodna bogatstva</t>
  </si>
  <si>
    <t xml:space="preserve"> Zemljište</t>
  </si>
  <si>
    <t>Nematerijalna imovina</t>
  </si>
  <si>
    <t>Licence</t>
  </si>
  <si>
    <t>Rashodi za nabavu proizvedene dugotrajne imovine</t>
  </si>
  <si>
    <t>Građevinski objekti</t>
  </si>
  <si>
    <t xml:space="preserve"> Ceste, željeznice i ostali prometni objekti</t>
  </si>
  <si>
    <t xml:space="preserve"> Ostali građevinski objekti</t>
  </si>
  <si>
    <t>Postrojenja i oprema</t>
  </si>
  <si>
    <t xml:space="preserve"> Komunikacijska oprema</t>
  </si>
  <si>
    <t xml:space="preserve"> Oprema za održavanje i zaštitu</t>
  </si>
  <si>
    <t xml:space="preserve"> Medicinska i laboratorijska oprema</t>
  </si>
  <si>
    <t xml:space="preserve"> Uređaji, strojevi i oprema za ostale namjene</t>
  </si>
  <si>
    <t>Prijevozna sredstva</t>
  </si>
  <si>
    <t>Prijevozna sredstva u pomorskom i riječnom prometu</t>
  </si>
  <si>
    <t>Knjige, umjetnička djela i ostale izložbene vrijednosti</t>
  </si>
  <si>
    <t xml:space="preserve"> Knjige</t>
  </si>
  <si>
    <t>Muzejski izlošci i predmeti prirodnih rijetkosti</t>
  </si>
  <si>
    <t>Ostale nespomenute izložbene vrijednosti</t>
  </si>
  <si>
    <t>Višegodišnji nasadi i osnovno stado</t>
  </si>
  <si>
    <t>Osnovno stado</t>
  </si>
  <si>
    <t>Nematerijalna proizvedena imovina</t>
  </si>
  <si>
    <t>Ulaganja u računalne programe</t>
  </si>
  <si>
    <t xml:space="preserve"> Ostala nematerijalna proizvedena imovina</t>
  </si>
  <si>
    <t>Rashodi za dodatna ulaganja na nefinancijskoj imovini</t>
  </si>
  <si>
    <t>Dodatna ulaganja na građevinskim objektima</t>
  </si>
  <si>
    <t>Dodatna ulaganja na postrojenjima i opremi</t>
  </si>
  <si>
    <t xml:space="preserve"> Dodatna ulaganja na postrojenjima i opremi</t>
  </si>
  <si>
    <t>Dodatna ulaganja za ostalu nefinancijsku imovinu</t>
  </si>
  <si>
    <t xml:space="preserve"> Dodatna ulaganja za ostalu nefinancijsku imovinu</t>
  </si>
  <si>
    <t>Prihodi poslovanja</t>
  </si>
  <si>
    <t>UKUPNO PRIHODI</t>
  </si>
  <si>
    <t>BROJ KONTA</t>
  </si>
  <si>
    <t>NAZIV</t>
  </si>
  <si>
    <t>RAČUN PRIHODA I RASHODA I RAČUN FINANCIRANJA</t>
  </si>
  <si>
    <t>UKUPNO RASHODI</t>
  </si>
  <si>
    <t>A .RAČUN PRIHODA I RASHODA</t>
  </si>
  <si>
    <t xml:space="preserve"> NETO FINANCIRANJE</t>
  </si>
  <si>
    <t>Primici od financijske imovine i zaduživanja</t>
  </si>
  <si>
    <t xml:space="preserve"> Primljeni povrati glavnica danih zajmova i depozita</t>
  </si>
  <si>
    <t>Primici (povrati) glavnice zajmova danih neprofitnim organizacijama, građanima i kućanstvima</t>
  </si>
  <si>
    <t xml:space="preserve"> Povrat zajmova danih neprofitnim organizacijama, građanima i kućanstvima u tuzemstvu</t>
  </si>
  <si>
    <t>Primici (povrati) glavnice zajmova danih trgovačkim društvima u javnom sektoru</t>
  </si>
  <si>
    <t>Povrat zajmova danih trgovačkim društvima u javnom sektoru</t>
  </si>
  <si>
    <t xml:space="preserve"> Primici od prodaje dionica i udjela u glavnici</t>
  </si>
  <si>
    <t>Dionice i udjeli u glavnici kreditnih institucija u javnom sektoru</t>
  </si>
  <si>
    <t>Primici od prodaje dionica i udjela u glavnici trgovačkih društava u javnom sektoru</t>
  </si>
  <si>
    <t>Dionice i udjeli u glavnici trgovačkih društava u javnom sektoru</t>
  </si>
  <si>
    <t>Primici od zaduživanja</t>
  </si>
  <si>
    <t>Primljeni krediti i zajmovi od kreditnih i ostalih financijskih institucija u javnom sektoru</t>
  </si>
  <si>
    <t>Primljeni krediti od kreditnih institucija u javnom sektoru</t>
  </si>
  <si>
    <t>Primljeni krediti i zajmovi od kreditnih i ostalih financijskih institucija izvan javnog sektora</t>
  </si>
  <si>
    <t>Primljeni krediti od tuzemnih kreditnih institucija izvan javnog sektora</t>
  </si>
  <si>
    <t xml:space="preserve"> Izdaci za dane zajmove i depozite</t>
  </si>
  <si>
    <t>Izdaci za dane zajmove trgovačkim društvima u javnom sektoru</t>
  </si>
  <si>
    <t>Dani zajmovi trgovačkim društvima u javnom sektoru</t>
  </si>
  <si>
    <t>Izdaci za otplatu glavnice primljenih kredita i zajmova</t>
  </si>
  <si>
    <t xml:space="preserve"> Otplata glavnice primljenih zajmova od ostalih financijskih institucija u javnom sektoru</t>
  </si>
  <si>
    <t>Otplata glavnice primljenih zajmova od trgovačkih društava u javnom sektoru</t>
  </si>
  <si>
    <t xml:space="preserve"> Otplata glavnice primljenih zajmova od trgovačkih društava u javnom sektoru</t>
  </si>
  <si>
    <t>Otplata glavnice primljenih kredita od tuzemnih kreditnih institucija izvan javnog sektora</t>
  </si>
  <si>
    <t>Otplata glavnice primljenih zajmova od trgovačkih društava i obrtnika izvan javnog sektora</t>
  </si>
  <si>
    <t xml:space="preserve"> Otplata glavnice primljenih zajmova od tuzemnih trgovačkih društava izvan javnog sektora</t>
  </si>
  <si>
    <t xml:space="preserve"> Otplata glavnice primljenih zajmova od drugih razina vlasti</t>
  </si>
  <si>
    <t>Otplata glavnice primljenih zajmova od državnog proračuna</t>
  </si>
  <si>
    <t>B. RAČUN FINACIRANJA</t>
  </si>
  <si>
    <t>Izdaci za financijsku imovinu i otplate zajmova</t>
  </si>
  <si>
    <t>SVEUKUPNO PRIHODI I PRIMICI</t>
  </si>
  <si>
    <t>SVEUKUPNI RASHODI I IZDACI</t>
  </si>
  <si>
    <t>REZULTAT POSLOVANJA</t>
  </si>
  <si>
    <t>Višak iz prethodnih godina koji će se rasporediti - proračunski korisnici</t>
  </si>
  <si>
    <t>Manjak iz prethodnih godina koji će se pokriti - proračunski korisnici</t>
  </si>
  <si>
    <t>Manjak iz prethodnih godina koji će se pokriti - Grad</t>
  </si>
  <si>
    <t xml:space="preserve">C. POKRIĆE MANJKA/ RASPORED VIŠKA </t>
  </si>
  <si>
    <t>Primljeni zajmovi od ostalih tuzemnih financijskih institucija izvan javnog sektora</t>
  </si>
  <si>
    <t>Prihodi od prodaje proizvoda i robe te pruženih usluga, prihodi od donacija i povrati po protestiranim jamstvima</t>
  </si>
  <si>
    <t>Donacije od pravnih i fizičkih osoba izvan općeg proračuna i povrat donacija po protestiranim jamstvima</t>
  </si>
  <si>
    <t>Dionice i udjeli u glavnici tuzemnih kreditnih i ostalih financijskih institucija izvan javnog sektora</t>
  </si>
  <si>
    <t>Prihodi iz dobiti trgovačkih društava, kreditnih i ostalih financijskih institucija po posebnim propisima</t>
  </si>
  <si>
    <t>Službena, radna i zaštitna odjeća i obuća</t>
  </si>
  <si>
    <t>Kamate za primljene kredite i zajmove od kreditnih i ostalih financijskih institucija u javnom sektoru</t>
  </si>
  <si>
    <t>Kapitalne pomoći kreditnim i ostalim financijskim institucijama te trgovačkim društvima u javnom sektoru</t>
  </si>
  <si>
    <t>Primici od prodaje dionica i udjela u glavnici kreditnih i ostalih financijskih institucija u javnom sektoru</t>
  </si>
  <si>
    <t>Primici od prodaje dionica i udjela u glavnici kreditnih i ostalih financijskih institucija izvan javnog sektora</t>
  </si>
  <si>
    <t>Otplata glavnice primljenih kredita i zajmova od kreditnih i ostalih financijskih institucija u javnom sektoru</t>
  </si>
  <si>
    <t>Otplata glavnice primljenih kredita i zajmova od kreditnih i ostalih financijskih institucija izvan javnog sektora</t>
  </si>
  <si>
    <t>Otplata glavnice primljenih zajmova od ostalih tuzemnih financijskih institucija izvan javnog sektora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</si>
</sst>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##\%"/>
  </numFmts>
  <fonts count="8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color rgb="FFC0C0C0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20376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5" fillId="5" borderId="0" xfId="0" applyNumberFormat="1" applyFont="1" applyFill="1" applyBorder="1" applyAlignment="1" applyProtection="1">
      <alignment horizontal="right" wrapText="1"/>
    </xf>
    <xf numFmtId="0" fontId="7" fillId="4" borderId="0" xfId="0" applyFont="1" applyFill="1" applyBorder="1" applyAlignment="1" applyProtection="1">
      <alignment horizontal="center" wrapText="1"/>
    </xf>
    <xf numFmtId="0" fontId="6" fillId="5" borderId="0" xfId="0" applyFont="1" applyFill="1" applyAlignment="1">
      <alignment horizontal="left" wrapText="1"/>
    </xf>
    <xf numFmtId="0" fontId="6" fillId="5" borderId="0" xfId="0" applyFont="1" applyFill="1" applyAlignment="1">
      <alignment wrapText="1"/>
    </xf>
    <xf numFmtId="4" fontId="7" fillId="5" borderId="0" xfId="0" applyNumberFormat="1" applyFont="1" applyFill="1" applyBorder="1" applyAlignment="1" applyProtection="1">
      <alignment horizontal="right" wrapText="1"/>
    </xf>
    <xf numFmtId="0" fontId="3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Border="1" applyAlignment="1" applyProtection="1">
      <alignment horizontal="right" vertical="center" wrapText="1"/>
    </xf>
    <xf numFmtId="164" fontId="3" fillId="0" borderId="0" xfId="0" applyNumberFormat="1" applyFont="1" applyBorder="1" applyAlignment="1" applyProtection="1">
      <alignment horizontal="righ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wrapText="1"/>
    </xf>
    <xf numFmtId="0" fontId="6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vertical="center" wrapText="1"/>
    </xf>
    <xf numFmtId="4" fontId="7" fillId="5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Alignment="1">
      <alignment wrapText="1"/>
    </xf>
    <xf numFmtId="4" fontId="3" fillId="3" borderId="0" xfId="0" applyNumberFormat="1" applyFont="1" applyFill="1" applyAlignment="1">
      <alignment horizontal="center" vertical="center" wrapText="1"/>
    </xf>
    <xf numFmtId="4" fontId="7" fillId="4" borderId="0" xfId="0" applyNumberFormat="1" applyFont="1" applyFill="1" applyBorder="1" applyAlignment="1" applyProtection="1">
      <alignment horizontal="center" wrapText="1"/>
    </xf>
    <xf numFmtId="0" fontId="2" fillId="0" borderId="0" xfId="1" applyFont="1"/>
    <xf numFmtId="0" fontId="4" fillId="2" borderId="0" xfId="1" applyFont="1" applyFill="1" applyBorder="1" applyAlignment="1" applyProtection="1"/>
    <xf numFmtId="4" fontId="4" fillId="2" borderId="0" xfId="1" applyNumberFormat="1" applyFont="1" applyFill="1" applyBorder="1" applyAlignment="1" applyProtection="1">
      <alignment horizontal="right"/>
    </xf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4" fontId="3" fillId="0" borderId="0" xfId="1" applyNumberFormat="1" applyFont="1" applyBorder="1" applyAlignment="1" applyProtection="1">
      <alignment horizontal="right" vertical="center" wrapText="1"/>
    </xf>
    <xf numFmtId="0" fontId="2" fillId="0" borderId="0" xfId="1" applyFont="1" applyAlignment="1">
      <alignment vertical="center" wrapText="1"/>
    </xf>
    <xf numFmtId="4" fontId="2" fillId="0" borderId="0" xfId="1" applyNumberFormat="1" applyFont="1" applyBorder="1" applyAlignment="1" applyProtection="1">
      <alignment horizontal="right" vertical="center" wrapText="1"/>
    </xf>
    <xf numFmtId="0" fontId="3" fillId="0" borderId="0" xfId="1" applyFont="1" applyAlignment="1">
      <alignment horizontal="left" vertical="center" wrapText="1"/>
    </xf>
    <xf numFmtId="0" fontId="4" fillId="4" borderId="0" xfId="1" applyFont="1" applyFill="1" applyAlignment="1">
      <alignment horizontal="center"/>
    </xf>
    <xf numFmtId="0" fontId="6" fillId="0" borderId="0" xfId="1" applyFont="1" applyAlignment="1">
      <alignment vertical="center" wrapText="1"/>
    </xf>
    <xf numFmtId="0" fontId="4" fillId="4" borderId="0" xfId="1" applyFont="1" applyFill="1" applyAlignment="1">
      <alignment horizontal="center" vertical="center"/>
    </xf>
    <xf numFmtId="0" fontId="2" fillId="0" borderId="0" xfId="1" applyFont="1" applyAlignment="1">
      <alignment vertical="center"/>
    </xf>
    <xf numFmtId="4" fontId="6" fillId="4" borderId="0" xfId="0" applyNumberFormat="1" applyFont="1" applyFill="1" applyAlignment="1">
      <alignment vertical="center" wrapText="1"/>
    </xf>
    <xf numFmtId="4" fontId="2" fillId="0" borderId="0" xfId="1" applyNumberFormat="1" applyFont="1" applyAlignment="1">
      <alignment vertical="center" wrapText="1"/>
    </xf>
    <xf numFmtId="4" fontId="7" fillId="4" borderId="0" xfId="0" applyNumberFormat="1" applyFont="1" applyFill="1" applyBorder="1" applyAlignment="1" applyProtection="1">
      <alignment horizontal="right" wrapText="1"/>
    </xf>
    <xf numFmtId="4" fontId="4" fillId="4" borderId="0" xfId="0" applyNumberFormat="1" applyFont="1" applyFill="1" applyBorder="1" applyAlignment="1" applyProtection="1">
      <alignment horizontal="right" wrapText="1"/>
    </xf>
    <xf numFmtId="4" fontId="3" fillId="3" borderId="0" xfId="0" quotePrefix="1" applyNumberFormat="1" applyFont="1" applyFill="1" applyAlignment="1">
      <alignment horizontal="center" vertical="center" wrapText="1"/>
    </xf>
    <xf numFmtId="4" fontId="2" fillId="0" borderId="0" xfId="1" applyNumberFormat="1" applyFont="1" applyAlignment="1">
      <alignment vertical="center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808080"/>
      <color rgb="FF203764"/>
      <color rgb="FFC0C0C0"/>
      <color rgb="FFC0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20"/>
  <sheetViews>
    <sheetView tabSelected="1" view="pageBreakPreview" topLeftCell="A289" zoomScale="60" zoomScaleNormal="100" workbookViewId="0">
      <selection activeCell="F303" sqref="F303"/>
    </sheetView>
  </sheetViews>
  <sheetFormatPr defaultColWidth="9.140625" defaultRowHeight="11.25" x14ac:dyDescent="0.2"/>
  <cols>
    <col min="1" max="1" width="6.28515625" style="1" customWidth="1"/>
    <col min="2" max="2" width="50" style="2" customWidth="1"/>
    <col min="3" max="3" width="12.7109375" style="2" customWidth="1"/>
    <col min="4" max="4" width="13.7109375" style="2" customWidth="1"/>
    <col min="5" max="5" width="13.5703125" style="2" customWidth="1"/>
    <col min="6" max="6" width="14.140625" style="2" customWidth="1"/>
    <col min="7" max="8" width="7.7109375" style="24" customWidth="1"/>
    <col min="9" max="9" width="9.140625" style="2"/>
    <col min="10" max="10" width="13.140625" style="2" bestFit="1" customWidth="1"/>
    <col min="11" max="11" width="11.85546875" style="2" bestFit="1" customWidth="1"/>
    <col min="12" max="16384" width="9.140625" style="2"/>
  </cols>
  <sheetData>
    <row r="2" spans="1:8" x14ac:dyDescent="0.2">
      <c r="A2" s="49" t="s">
        <v>235</v>
      </c>
      <c r="B2" s="49"/>
      <c r="C2" s="49"/>
      <c r="D2" s="49"/>
      <c r="E2" s="49"/>
      <c r="F2" s="49"/>
      <c r="G2" s="49"/>
      <c r="H2" s="49"/>
    </row>
    <row r="5" spans="1:8" ht="26.25" customHeight="1" x14ac:dyDescent="0.2">
      <c r="A5" s="48" t="s">
        <v>233</v>
      </c>
      <c r="B5" s="9" t="s">
        <v>234</v>
      </c>
      <c r="C5" s="9" t="s">
        <v>1</v>
      </c>
      <c r="D5" s="9" t="s">
        <v>2</v>
      </c>
      <c r="E5" s="9" t="s">
        <v>3</v>
      </c>
      <c r="F5" s="9" t="s">
        <v>4</v>
      </c>
      <c r="G5" s="25" t="s">
        <v>5</v>
      </c>
      <c r="H5" s="25" t="s">
        <v>6</v>
      </c>
    </row>
    <row r="6" spans="1:8" ht="6.75" customHeight="1" x14ac:dyDescent="0.2">
      <c r="A6" s="48"/>
      <c r="B6" s="9"/>
      <c r="C6" s="9">
        <v>1</v>
      </c>
      <c r="D6" s="9">
        <v>2</v>
      </c>
      <c r="E6" s="9">
        <v>3</v>
      </c>
      <c r="F6" s="9">
        <v>4</v>
      </c>
      <c r="G6" s="44" t="s">
        <v>7</v>
      </c>
      <c r="H6" s="44" t="s">
        <v>8</v>
      </c>
    </row>
    <row r="7" spans="1:8" ht="12.75" customHeight="1" x14ac:dyDescent="0.2">
      <c r="A7" s="47" t="s">
        <v>237</v>
      </c>
      <c r="B7" s="47"/>
      <c r="C7" s="5"/>
      <c r="D7" s="5"/>
      <c r="E7" s="5"/>
      <c r="F7" s="5"/>
      <c r="G7" s="26"/>
      <c r="H7" s="26"/>
    </row>
    <row r="8" spans="1:8" ht="14.25" customHeight="1" x14ac:dyDescent="0.2">
      <c r="A8" s="47" t="s">
        <v>232</v>
      </c>
      <c r="B8" s="47"/>
      <c r="C8" s="26">
        <f>+C9+C96</f>
        <v>6023305316.5499992</v>
      </c>
      <c r="D8" s="26">
        <f t="shared" ref="D8:F8" si="0">+D9+D96</f>
        <v>14158890800</v>
      </c>
      <c r="E8" s="26">
        <f t="shared" si="0"/>
        <v>14158890800</v>
      </c>
      <c r="F8" s="26">
        <f t="shared" si="0"/>
        <v>6630634429.1800022</v>
      </c>
      <c r="G8" s="42">
        <f>F8/C8*100</f>
        <v>110.08298734187139</v>
      </c>
      <c r="H8" s="43">
        <f>F8/E8*100</f>
        <v>46.830182694678328</v>
      </c>
    </row>
    <row r="9" spans="1:8" ht="14.25" customHeight="1" x14ac:dyDescent="0.2">
      <c r="A9" s="6">
        <v>6</v>
      </c>
      <c r="B9" s="7" t="s">
        <v>231</v>
      </c>
      <c r="C9" s="8">
        <f>+C10+C27+C47+C65+C81+C88+C91</f>
        <v>5970081664.3099995</v>
      </c>
      <c r="D9" s="8">
        <f t="shared" ref="D9:F9" si="1">+D10+D27+D47+D65+D81+D88+D91</f>
        <v>13827441800</v>
      </c>
      <c r="E9" s="8">
        <f t="shared" si="1"/>
        <v>13827441800</v>
      </c>
      <c r="F9" s="8">
        <f t="shared" si="1"/>
        <v>6598395752.6800022</v>
      </c>
      <c r="G9" s="8">
        <f>F9/C9*100</f>
        <v>110.52438012910532</v>
      </c>
      <c r="H9" s="4">
        <f>F9/E9*100</f>
        <v>47.719569882261247</v>
      </c>
    </row>
    <row r="10" spans="1:8" s="3" customFormat="1" x14ac:dyDescent="0.2">
      <c r="A10" s="11">
        <v>61</v>
      </c>
      <c r="B10" s="11" t="s">
        <v>12</v>
      </c>
      <c r="C10" s="12">
        <f>+C11+C19+C23</f>
        <v>3009645700.77</v>
      </c>
      <c r="D10" s="12">
        <f t="shared" ref="D10:F10" si="2">+D11+D19+D23</f>
        <v>6350700000</v>
      </c>
      <c r="E10" s="12">
        <f t="shared" si="2"/>
        <v>6350700000</v>
      </c>
      <c r="F10" s="12">
        <f t="shared" si="2"/>
        <v>3317017841.8100009</v>
      </c>
      <c r="G10" s="12">
        <f>F10/C10*100</f>
        <v>110.21290117176787</v>
      </c>
      <c r="H10" s="12">
        <f>F10/E10*100</f>
        <v>52.230743726045958</v>
      </c>
    </row>
    <row r="11" spans="1:8" s="3" customFormat="1" x14ac:dyDescent="0.2">
      <c r="A11" s="11">
        <v>611</v>
      </c>
      <c r="B11" s="11" t="s">
        <v>13</v>
      </c>
      <c r="C11" s="12">
        <f>+C12+C13+C14+C15+C16+C17+C18</f>
        <v>2821141905.2599998</v>
      </c>
      <c r="D11" s="12">
        <v>5925000000</v>
      </c>
      <c r="E11" s="12">
        <v>5925000000</v>
      </c>
      <c r="F11" s="12">
        <f>+F12+F13+F14+F15+F16+F17+F18</f>
        <v>3096728092.3300009</v>
      </c>
      <c r="G11" s="12">
        <f>F11/C11*100</f>
        <v>109.76860421505819</v>
      </c>
      <c r="H11" s="12">
        <f>F11/E11*100</f>
        <v>52.265453035105502</v>
      </c>
    </row>
    <row r="12" spans="1:8" x14ac:dyDescent="0.2">
      <c r="A12" s="10">
        <v>6111</v>
      </c>
      <c r="B12" s="10" t="s">
        <v>14</v>
      </c>
      <c r="C12" s="14">
        <v>2713482456.29</v>
      </c>
      <c r="D12" s="14" t="s">
        <v>0</v>
      </c>
      <c r="E12" s="14" t="s">
        <v>0</v>
      </c>
      <c r="F12" s="14">
        <v>2760342865.0599999</v>
      </c>
      <c r="G12" s="14">
        <f>F12/C12*100</f>
        <v>101.72694718041662</v>
      </c>
      <c r="H12" s="14"/>
    </row>
    <row r="13" spans="1:8" x14ac:dyDescent="0.2">
      <c r="A13" s="10">
        <v>6112</v>
      </c>
      <c r="B13" s="10" t="s">
        <v>15</v>
      </c>
      <c r="C13" s="14">
        <v>216555167.47999999</v>
      </c>
      <c r="D13" s="14" t="s">
        <v>0</v>
      </c>
      <c r="E13" s="14" t="s">
        <v>0</v>
      </c>
      <c r="F13" s="14">
        <v>237404067.03</v>
      </c>
      <c r="G13" s="14">
        <f t="shared" ref="G13:G26" si="3">F13/C13*100</f>
        <v>109.62752345862424</v>
      </c>
      <c r="H13" s="14"/>
    </row>
    <row r="14" spans="1:8" x14ac:dyDescent="0.2">
      <c r="A14" s="10">
        <v>6113</v>
      </c>
      <c r="B14" s="10" t="s">
        <v>16</v>
      </c>
      <c r="C14" s="14">
        <v>75128467.219999999</v>
      </c>
      <c r="D14" s="14" t="s">
        <v>0</v>
      </c>
      <c r="E14" s="14" t="s">
        <v>0</v>
      </c>
      <c r="F14" s="14">
        <v>86773887.510000005</v>
      </c>
      <c r="G14" s="14">
        <f t="shared" si="3"/>
        <v>115.50067600327651</v>
      </c>
      <c r="H14" s="14"/>
    </row>
    <row r="15" spans="1:8" x14ac:dyDescent="0.2">
      <c r="A15" s="10">
        <v>6114</v>
      </c>
      <c r="B15" s="10" t="s">
        <v>17</v>
      </c>
      <c r="C15" s="14">
        <v>318076279.02999997</v>
      </c>
      <c r="D15" s="14" t="s">
        <v>0</v>
      </c>
      <c r="E15" s="14" t="s">
        <v>0</v>
      </c>
      <c r="F15" s="14">
        <v>477207992.61000001</v>
      </c>
      <c r="G15" s="14">
        <f t="shared" si="3"/>
        <v>150.02941874989401</v>
      </c>
      <c r="H15" s="14"/>
    </row>
    <row r="16" spans="1:8" x14ac:dyDescent="0.2">
      <c r="A16" s="10">
        <v>6115</v>
      </c>
      <c r="B16" s="10" t="s">
        <v>18</v>
      </c>
      <c r="C16" s="14">
        <v>62118144.840000004</v>
      </c>
      <c r="D16" s="14" t="s">
        <v>0</v>
      </c>
      <c r="E16" s="14" t="s">
        <v>0</v>
      </c>
      <c r="F16" s="14">
        <v>63316448.509999998</v>
      </c>
      <c r="G16" s="14">
        <f t="shared" si="3"/>
        <v>101.92907188887645</v>
      </c>
      <c r="H16" s="14"/>
    </row>
    <row r="17" spans="1:8" ht="22.5" x14ac:dyDescent="0.2">
      <c r="A17" s="10">
        <v>6116</v>
      </c>
      <c r="B17" s="10" t="s">
        <v>23</v>
      </c>
      <c r="C17" s="14">
        <v>3569200.38</v>
      </c>
      <c r="D17" s="14" t="s">
        <v>0</v>
      </c>
      <c r="E17" s="14" t="s">
        <v>0</v>
      </c>
      <c r="F17" s="14">
        <v>0</v>
      </c>
      <c r="G17" s="14">
        <f t="shared" si="3"/>
        <v>0</v>
      </c>
      <c r="H17" s="14"/>
    </row>
    <row r="18" spans="1:8" x14ac:dyDescent="0.2">
      <c r="A18" s="10">
        <v>6117</v>
      </c>
      <c r="B18" s="10" t="s">
        <v>24</v>
      </c>
      <c r="C18" s="14">
        <v>-567787809.98000002</v>
      </c>
      <c r="D18" s="14" t="s">
        <v>0</v>
      </c>
      <c r="E18" s="14" t="s">
        <v>0</v>
      </c>
      <c r="F18" s="14">
        <v>-528317168.38999999</v>
      </c>
      <c r="G18" s="14">
        <f t="shared" si="3"/>
        <v>93.048346425156552</v>
      </c>
      <c r="H18" s="14"/>
    </row>
    <row r="19" spans="1:8" x14ac:dyDescent="0.2">
      <c r="A19" s="11">
        <v>613</v>
      </c>
      <c r="B19" s="11" t="s">
        <v>22</v>
      </c>
      <c r="C19" s="12">
        <f>+C20+C21+C22</f>
        <v>146725726.34</v>
      </c>
      <c r="D19" s="12">
        <v>340000000</v>
      </c>
      <c r="E19" s="12">
        <v>340000000</v>
      </c>
      <c r="F19" s="12">
        <f>+F20+F21+F22</f>
        <v>176506622.31999999</v>
      </c>
      <c r="G19" s="12">
        <f>F19/C19*100</f>
        <v>120.29698316912076</v>
      </c>
      <c r="H19" s="12">
        <f>F19/E19*100</f>
        <v>51.913712447058828</v>
      </c>
    </row>
    <row r="20" spans="1:8" x14ac:dyDescent="0.2">
      <c r="A20" s="10">
        <v>6131</v>
      </c>
      <c r="B20" s="10" t="s">
        <v>9</v>
      </c>
      <c r="C20" s="14">
        <v>211804.98</v>
      </c>
      <c r="D20" s="14" t="s">
        <v>0</v>
      </c>
      <c r="E20" s="14" t="s">
        <v>0</v>
      </c>
      <c r="F20" s="14">
        <v>473532.41</v>
      </c>
      <c r="G20" s="14">
        <f t="shared" si="3"/>
        <v>223.57000765515522</v>
      </c>
      <c r="H20" s="14"/>
    </row>
    <row r="21" spans="1:8" x14ac:dyDescent="0.2">
      <c r="A21" s="10">
        <v>6132</v>
      </c>
      <c r="B21" s="10" t="s">
        <v>20</v>
      </c>
      <c r="C21" s="14">
        <v>1603049.5</v>
      </c>
      <c r="D21" s="14" t="s">
        <v>0</v>
      </c>
      <c r="E21" s="14" t="s">
        <v>0</v>
      </c>
      <c r="F21" s="14">
        <v>2739229.09</v>
      </c>
      <c r="G21" s="14">
        <f t="shared" si="3"/>
        <v>170.87613888404567</v>
      </c>
      <c r="H21" s="14"/>
    </row>
    <row r="22" spans="1:8" x14ac:dyDescent="0.2">
      <c r="A22" s="10">
        <v>6134</v>
      </c>
      <c r="B22" s="10" t="s">
        <v>10</v>
      </c>
      <c r="C22" s="14">
        <v>144910871.86000001</v>
      </c>
      <c r="D22" s="14" t="s">
        <v>0</v>
      </c>
      <c r="E22" s="14" t="s">
        <v>0</v>
      </c>
      <c r="F22" s="14">
        <v>173293860.81999999</v>
      </c>
      <c r="G22" s="14">
        <f t="shared" si="3"/>
        <v>119.58651452143707</v>
      </c>
      <c r="H22" s="14"/>
    </row>
    <row r="23" spans="1:8" s="3" customFormat="1" x14ac:dyDescent="0.2">
      <c r="A23" s="11">
        <v>614</v>
      </c>
      <c r="B23" s="11" t="s">
        <v>21</v>
      </c>
      <c r="C23" s="12">
        <f>+C24+C25+C26</f>
        <v>41778069.170000002</v>
      </c>
      <c r="D23" s="12">
        <v>85700000</v>
      </c>
      <c r="E23" s="12">
        <v>85700000</v>
      </c>
      <c r="F23" s="12">
        <f>+F24+F25+F26</f>
        <v>43783127.159999996</v>
      </c>
      <c r="G23" s="12">
        <f>F23/C23*100</f>
        <v>104.79930745923458</v>
      </c>
      <c r="H23" s="12">
        <f>F23/E23*100</f>
        <v>51.08882982497083</v>
      </c>
    </row>
    <row r="24" spans="1:8" x14ac:dyDescent="0.2">
      <c r="A24" s="10">
        <v>6142</v>
      </c>
      <c r="B24" s="10" t="s">
        <v>25</v>
      </c>
      <c r="C24" s="14">
        <v>1106986.8799999999</v>
      </c>
      <c r="D24" s="14" t="s">
        <v>0</v>
      </c>
      <c r="E24" s="14" t="s">
        <v>0</v>
      </c>
      <c r="F24" s="14">
        <v>257029.73</v>
      </c>
      <c r="G24" s="14">
        <f t="shared" si="3"/>
        <v>23.218859648996023</v>
      </c>
      <c r="H24" s="14"/>
    </row>
    <row r="25" spans="1:8" x14ac:dyDescent="0.2">
      <c r="A25" s="10">
        <v>6145</v>
      </c>
      <c r="B25" s="10" t="s">
        <v>26</v>
      </c>
      <c r="C25" s="14">
        <v>40669482.289999999</v>
      </c>
      <c r="D25" s="14" t="s">
        <v>0</v>
      </c>
      <c r="E25" s="14" t="s">
        <v>0</v>
      </c>
      <c r="F25" s="14">
        <v>43468397.43</v>
      </c>
      <c r="G25" s="14">
        <f t="shared" si="3"/>
        <v>106.88210171952007</v>
      </c>
      <c r="H25" s="14"/>
    </row>
    <row r="26" spans="1:8" x14ac:dyDescent="0.2">
      <c r="A26" s="10">
        <v>6147</v>
      </c>
      <c r="B26" s="10" t="s">
        <v>27</v>
      </c>
      <c r="C26" s="14">
        <v>1600</v>
      </c>
      <c r="D26" s="14" t="s">
        <v>0</v>
      </c>
      <c r="E26" s="14" t="s">
        <v>0</v>
      </c>
      <c r="F26" s="14">
        <v>57700</v>
      </c>
      <c r="G26" s="14">
        <f t="shared" si="3"/>
        <v>3606.25</v>
      </c>
      <c r="H26" s="14"/>
    </row>
    <row r="27" spans="1:8" s="3" customFormat="1" ht="22.5" x14ac:dyDescent="0.2">
      <c r="A27" s="11">
        <v>63</v>
      </c>
      <c r="B27" s="11" t="s">
        <v>19</v>
      </c>
      <c r="C27" s="12">
        <f>+C28+C30+C33+C36+C38+C40+C43+C46</f>
        <v>1177173662.8400002</v>
      </c>
      <c r="D27" s="12">
        <f t="shared" ref="D27:F27" si="4">+D28+D30+D33+D36+D38+D40+D43+D46</f>
        <v>3668246000</v>
      </c>
      <c r="E27" s="12">
        <f t="shared" si="4"/>
        <v>3668246000</v>
      </c>
      <c r="F27" s="12">
        <f t="shared" si="4"/>
        <v>1368010797.0799999</v>
      </c>
      <c r="G27" s="12">
        <f>F27/C27*100</f>
        <v>116.21146821953134</v>
      </c>
      <c r="H27" s="12">
        <f>F27/E27*100</f>
        <v>37.293322123979692</v>
      </c>
    </row>
    <row r="28" spans="1:8" x14ac:dyDescent="0.2">
      <c r="A28" s="11">
        <v>631</v>
      </c>
      <c r="B28" s="11" t="s">
        <v>11</v>
      </c>
      <c r="C28" s="12">
        <f>+C29</f>
        <v>13890.87</v>
      </c>
      <c r="D28" s="12">
        <v>26000</v>
      </c>
      <c r="E28" s="12">
        <v>26000</v>
      </c>
      <c r="F28" s="12">
        <f>+F29</f>
        <v>0</v>
      </c>
      <c r="G28" s="12">
        <f>F28/C28*100</f>
        <v>0</v>
      </c>
      <c r="H28" s="12">
        <f>F28/E28*100</f>
        <v>0</v>
      </c>
    </row>
    <row r="29" spans="1:8" x14ac:dyDescent="0.2">
      <c r="A29" s="10">
        <v>6311</v>
      </c>
      <c r="B29" s="15" t="s">
        <v>28</v>
      </c>
      <c r="C29" s="14">
        <v>13890.87</v>
      </c>
      <c r="D29" s="14" t="s">
        <v>0</v>
      </c>
      <c r="E29" s="14" t="s">
        <v>0</v>
      </c>
      <c r="F29" s="14">
        <v>0</v>
      </c>
      <c r="G29" s="14">
        <f t="shared" ref="G29:G45" si="5">F29/C29*100</f>
        <v>0</v>
      </c>
      <c r="H29" s="14"/>
    </row>
    <row r="30" spans="1:8" s="3" customFormat="1" x14ac:dyDescent="0.2">
      <c r="A30" s="11">
        <v>632</v>
      </c>
      <c r="B30" s="16" t="s">
        <v>29</v>
      </c>
      <c r="C30" s="12">
        <f>+C31+C32</f>
        <v>6948559.9000000004</v>
      </c>
      <c r="D30" s="12">
        <v>12775800</v>
      </c>
      <c r="E30" s="12">
        <v>12775800</v>
      </c>
      <c r="F30" s="12">
        <f>+F31+F32</f>
        <v>5185435.3900000006</v>
      </c>
      <c r="G30" s="12">
        <f>F30/C30*100</f>
        <v>74.626044311714139</v>
      </c>
      <c r="H30" s="12">
        <f>F30/E30*100</f>
        <v>40.587950578437365</v>
      </c>
    </row>
    <row r="31" spans="1:8" x14ac:dyDescent="0.2">
      <c r="A31" s="10">
        <v>6321</v>
      </c>
      <c r="B31" s="15" t="s">
        <v>30</v>
      </c>
      <c r="C31" s="14">
        <v>1291409.3700000001</v>
      </c>
      <c r="D31" s="14" t="s">
        <v>0</v>
      </c>
      <c r="E31" s="14" t="s">
        <v>0</v>
      </c>
      <c r="F31" s="14">
        <v>2966312.94</v>
      </c>
      <c r="G31" s="14">
        <f t="shared" si="5"/>
        <v>229.69578887289629</v>
      </c>
      <c r="H31" s="14"/>
    </row>
    <row r="32" spans="1:8" x14ac:dyDescent="0.2">
      <c r="A32" s="10">
        <v>6323</v>
      </c>
      <c r="B32" s="15" t="s">
        <v>31</v>
      </c>
      <c r="C32" s="14">
        <v>5657150.5300000003</v>
      </c>
      <c r="D32" s="14" t="s">
        <v>0</v>
      </c>
      <c r="E32" s="14" t="s">
        <v>0</v>
      </c>
      <c r="F32" s="14">
        <v>2219122.4500000002</v>
      </c>
      <c r="G32" s="14">
        <f t="shared" si="5"/>
        <v>39.226858791045814</v>
      </c>
      <c r="H32" s="14"/>
    </row>
    <row r="33" spans="1:8" s="3" customFormat="1" ht="22.5" x14ac:dyDescent="0.2">
      <c r="A33" s="11">
        <v>633</v>
      </c>
      <c r="B33" s="16" t="s">
        <v>32</v>
      </c>
      <c r="C33" s="12">
        <f>+C34+C35</f>
        <v>27488633.039999999</v>
      </c>
      <c r="D33" s="12">
        <v>61641900</v>
      </c>
      <c r="E33" s="12">
        <v>61641900</v>
      </c>
      <c r="F33" s="12">
        <f>+F34+F35</f>
        <v>20661076.66</v>
      </c>
      <c r="G33" s="12">
        <f>F33/C33*100</f>
        <v>75.162255721974603</v>
      </c>
      <c r="H33" s="12">
        <f>F33/E33*100</f>
        <v>33.517910155267764</v>
      </c>
    </row>
    <row r="34" spans="1:8" ht="22.5" x14ac:dyDescent="0.2">
      <c r="A34" s="10">
        <v>6331</v>
      </c>
      <c r="B34" s="15" t="s">
        <v>33</v>
      </c>
      <c r="C34" s="14">
        <v>24898387.829999998</v>
      </c>
      <c r="D34" s="14" t="s">
        <v>0</v>
      </c>
      <c r="E34" s="14" t="s">
        <v>0</v>
      </c>
      <c r="F34" s="14">
        <v>20661076.66</v>
      </c>
      <c r="G34" s="14">
        <f t="shared" si="5"/>
        <v>82.981584193597982</v>
      </c>
      <c r="H34" s="14"/>
    </row>
    <row r="35" spans="1:8" ht="22.5" x14ac:dyDescent="0.2">
      <c r="A35" s="10">
        <v>6332</v>
      </c>
      <c r="B35" s="15" t="s">
        <v>34</v>
      </c>
      <c r="C35" s="14">
        <v>2590245.21</v>
      </c>
      <c r="D35" s="14" t="s">
        <v>0</v>
      </c>
      <c r="E35" s="14" t="s">
        <v>0</v>
      </c>
      <c r="F35" s="14">
        <v>0</v>
      </c>
      <c r="G35" s="14">
        <f t="shared" si="5"/>
        <v>0</v>
      </c>
      <c r="H35" s="14"/>
    </row>
    <row r="36" spans="1:8" s="20" customFormat="1" x14ac:dyDescent="0.2">
      <c r="A36" s="19">
        <v>634</v>
      </c>
      <c r="B36" s="17" t="s">
        <v>35</v>
      </c>
      <c r="C36" s="18">
        <f>+C37</f>
        <v>14786765.98</v>
      </c>
      <c r="D36" s="18">
        <v>21457000</v>
      </c>
      <c r="E36" s="18">
        <v>21457000</v>
      </c>
      <c r="F36" s="18">
        <f>+F37</f>
        <v>7143259.2199999997</v>
      </c>
      <c r="G36" s="18">
        <f>F36/C36*100</f>
        <v>48.308461969721385</v>
      </c>
      <c r="H36" s="18">
        <f>F36/E36*100</f>
        <v>33.29104357552314</v>
      </c>
    </row>
    <row r="37" spans="1:8" x14ac:dyDescent="0.2">
      <c r="A37" s="10">
        <v>6341</v>
      </c>
      <c r="B37" s="15" t="s">
        <v>36</v>
      </c>
      <c r="C37" s="14">
        <v>14786765.98</v>
      </c>
      <c r="D37" s="14" t="s">
        <v>0</v>
      </c>
      <c r="E37" s="14" t="s">
        <v>0</v>
      </c>
      <c r="F37" s="14">
        <v>7143259.2199999997</v>
      </c>
      <c r="G37" s="14">
        <f t="shared" si="5"/>
        <v>48.308461969721385</v>
      </c>
      <c r="H37" s="14"/>
    </row>
    <row r="38" spans="1:8" s="20" customFormat="1" x14ac:dyDescent="0.2">
      <c r="A38" s="19">
        <v>635</v>
      </c>
      <c r="B38" s="17" t="s">
        <v>37</v>
      </c>
      <c r="C38" s="18">
        <f>+C39</f>
        <v>151933284.91</v>
      </c>
      <c r="D38" s="18">
        <v>322996000</v>
      </c>
      <c r="E38" s="18">
        <v>322996000</v>
      </c>
      <c r="F38" s="18">
        <f>+F39</f>
        <v>152700967.91999999</v>
      </c>
      <c r="G38" s="18">
        <f>F38/C38*100</f>
        <v>100.50527638525996</v>
      </c>
      <c r="H38" s="18">
        <f>F38/E38*100</f>
        <v>47.276426927887648</v>
      </c>
    </row>
    <row r="39" spans="1:8" x14ac:dyDescent="0.2">
      <c r="A39" s="10">
        <v>6351</v>
      </c>
      <c r="B39" s="15" t="s">
        <v>38</v>
      </c>
      <c r="C39" s="14">
        <v>151933284.91</v>
      </c>
      <c r="D39" s="14" t="s">
        <v>0</v>
      </c>
      <c r="E39" s="14" t="s">
        <v>0</v>
      </c>
      <c r="F39" s="14">
        <v>152700967.91999999</v>
      </c>
      <c r="G39" s="14">
        <f t="shared" si="5"/>
        <v>100.50527638525996</v>
      </c>
      <c r="H39" s="14"/>
    </row>
    <row r="40" spans="1:8" s="20" customFormat="1" ht="22.5" x14ac:dyDescent="0.2">
      <c r="A40" s="19">
        <v>636</v>
      </c>
      <c r="B40" s="17" t="s">
        <v>39</v>
      </c>
      <c r="C40" s="18">
        <f>+C41+C42</f>
        <v>863247614.76999998</v>
      </c>
      <c r="D40" s="18">
        <v>1882947700</v>
      </c>
      <c r="E40" s="18">
        <v>1882947700</v>
      </c>
      <c r="F40" s="18">
        <f>+F41+F42</f>
        <v>936615323.19999993</v>
      </c>
      <c r="G40" s="18">
        <f>F40/C40*100</f>
        <v>108.49903401697181</v>
      </c>
      <c r="H40" s="18">
        <f>F40/E40*100</f>
        <v>49.741972291636138</v>
      </c>
    </row>
    <row r="41" spans="1:8" ht="22.5" x14ac:dyDescent="0.2">
      <c r="A41" s="10">
        <v>6361</v>
      </c>
      <c r="B41" s="15" t="s">
        <v>40</v>
      </c>
      <c r="C41" s="14">
        <v>857900494.97000003</v>
      </c>
      <c r="D41" s="14" t="s">
        <v>0</v>
      </c>
      <c r="E41" s="14" t="s">
        <v>0</v>
      </c>
      <c r="F41" s="14">
        <v>928586763.76999998</v>
      </c>
      <c r="G41" s="14">
        <f t="shared" si="5"/>
        <v>108.23944842256698</v>
      </c>
      <c r="H41" s="14"/>
    </row>
    <row r="42" spans="1:8" ht="22.5" x14ac:dyDescent="0.2">
      <c r="A42" s="10">
        <v>6362</v>
      </c>
      <c r="B42" s="15" t="s">
        <v>41</v>
      </c>
      <c r="C42" s="14">
        <v>5347119.8</v>
      </c>
      <c r="D42" s="14" t="s">
        <v>0</v>
      </c>
      <c r="E42" s="14" t="s">
        <v>0</v>
      </c>
      <c r="F42" s="14">
        <v>8028559.4299999997</v>
      </c>
      <c r="G42" s="14">
        <f t="shared" si="5"/>
        <v>150.14736400706786</v>
      </c>
      <c r="H42" s="14"/>
    </row>
    <row r="43" spans="1:8" s="20" customFormat="1" x14ac:dyDescent="0.2">
      <c r="A43" s="19">
        <v>638</v>
      </c>
      <c r="B43" s="17" t="s">
        <v>42</v>
      </c>
      <c r="C43" s="18">
        <f>+C44+C45</f>
        <v>112754913.37</v>
      </c>
      <c r="D43" s="18">
        <v>1336545900</v>
      </c>
      <c r="E43" s="18">
        <v>1336545900</v>
      </c>
      <c r="F43" s="18">
        <f>+F44+F45</f>
        <v>245704734.69</v>
      </c>
      <c r="G43" s="18">
        <f>F43/C43*100</f>
        <v>217.91044606963717</v>
      </c>
      <c r="H43" s="18">
        <f>F43/E43*100</f>
        <v>18.383561289589831</v>
      </c>
    </row>
    <row r="44" spans="1:8" x14ac:dyDescent="0.2">
      <c r="A44" s="10">
        <v>6381</v>
      </c>
      <c r="B44" s="15" t="s">
        <v>43</v>
      </c>
      <c r="C44" s="14">
        <v>36703136</v>
      </c>
      <c r="D44" s="14" t="s">
        <v>0</v>
      </c>
      <c r="E44" s="14" t="s">
        <v>0</v>
      </c>
      <c r="F44" s="14">
        <v>45610537.579999998</v>
      </c>
      <c r="G44" s="14">
        <f t="shared" si="5"/>
        <v>124.2687752349009</v>
      </c>
      <c r="H44" s="14"/>
    </row>
    <row r="45" spans="1:8" x14ac:dyDescent="0.2">
      <c r="A45" s="10">
        <v>6382</v>
      </c>
      <c r="B45" s="15" t="s">
        <v>44</v>
      </c>
      <c r="C45" s="14">
        <v>76051777.370000005</v>
      </c>
      <c r="D45" s="14" t="s">
        <v>0</v>
      </c>
      <c r="E45" s="14" t="s">
        <v>0</v>
      </c>
      <c r="F45" s="14">
        <v>200094197.11000001</v>
      </c>
      <c r="G45" s="14">
        <f t="shared" si="5"/>
        <v>263.10259145755452</v>
      </c>
      <c r="H45" s="14"/>
    </row>
    <row r="46" spans="1:8" s="20" customFormat="1" x14ac:dyDescent="0.2">
      <c r="A46" s="19">
        <v>639</v>
      </c>
      <c r="B46" s="17" t="s">
        <v>45</v>
      </c>
      <c r="C46" s="18">
        <v>0</v>
      </c>
      <c r="D46" s="18">
        <v>29855700</v>
      </c>
      <c r="E46" s="18">
        <v>29855700</v>
      </c>
      <c r="F46" s="18">
        <v>0</v>
      </c>
      <c r="G46" s="18">
        <v>0</v>
      </c>
      <c r="H46" s="18">
        <v>0</v>
      </c>
    </row>
    <row r="47" spans="1:8" s="20" customFormat="1" x14ac:dyDescent="0.2">
      <c r="A47" s="19">
        <v>64</v>
      </c>
      <c r="B47" s="17" t="s">
        <v>46</v>
      </c>
      <c r="C47" s="18">
        <f>+C48+C56+C63</f>
        <v>202829127.88000003</v>
      </c>
      <c r="D47" s="18">
        <f t="shared" ref="D47:F47" si="6">+D48+D56+D63</f>
        <v>448650412</v>
      </c>
      <c r="E47" s="18">
        <f t="shared" si="6"/>
        <v>448650412</v>
      </c>
      <c r="F47" s="18">
        <f t="shared" si="6"/>
        <v>207085051.62999997</v>
      </c>
      <c r="G47" s="18">
        <f>F47/C47*100</f>
        <v>102.09828035769985</v>
      </c>
      <c r="H47" s="18">
        <f>F47/E47*100</f>
        <v>46.157330092900921</v>
      </c>
    </row>
    <row r="48" spans="1:8" s="20" customFormat="1" x14ac:dyDescent="0.2">
      <c r="A48" s="19">
        <v>641</v>
      </c>
      <c r="B48" s="17" t="s">
        <v>47</v>
      </c>
      <c r="C48" s="18">
        <f>+C49+C50+C51+C52+C53+C54+C55</f>
        <v>724905.62</v>
      </c>
      <c r="D48" s="18">
        <v>1218512</v>
      </c>
      <c r="E48" s="18">
        <v>1218512</v>
      </c>
      <c r="F48" s="18">
        <f>+F49+F50+F51+F52+F53+F54+F55</f>
        <v>2191283.63</v>
      </c>
      <c r="G48" s="18">
        <f>F48/C48*100</f>
        <v>302.28536923192843</v>
      </c>
      <c r="H48" s="14">
        <f>F48/E48*100</f>
        <v>179.83274928765576</v>
      </c>
    </row>
    <row r="49" spans="1:8" x14ac:dyDescent="0.2">
      <c r="A49" s="10">
        <v>6412</v>
      </c>
      <c r="B49" s="15" t="s">
        <v>48</v>
      </c>
      <c r="C49" s="14">
        <v>144853.95000000001</v>
      </c>
      <c r="D49" s="14" t="s">
        <v>0</v>
      </c>
      <c r="E49" s="14" t="s">
        <v>0</v>
      </c>
      <c r="F49" s="14">
        <v>144211.23000000001</v>
      </c>
      <c r="G49" s="14">
        <f t="shared" ref="G49:G64" si="7">F49/C49*100</f>
        <v>99.556297912483572</v>
      </c>
      <c r="H49" s="14"/>
    </row>
    <row r="50" spans="1:8" x14ac:dyDescent="0.2">
      <c r="A50" s="10">
        <v>6413</v>
      </c>
      <c r="B50" s="15" t="s">
        <v>49</v>
      </c>
      <c r="C50" s="14">
        <v>97539.51</v>
      </c>
      <c r="D50" s="14" t="s">
        <v>0</v>
      </c>
      <c r="E50" s="14" t="s">
        <v>0</v>
      </c>
      <c r="F50" s="14">
        <v>249786.39</v>
      </c>
      <c r="G50" s="14">
        <f t="shared" si="7"/>
        <v>256.08739473880894</v>
      </c>
      <c r="H50" s="14"/>
    </row>
    <row r="51" spans="1:8" x14ac:dyDescent="0.2">
      <c r="A51" s="10">
        <v>6414</v>
      </c>
      <c r="B51" s="15" t="s">
        <v>50</v>
      </c>
      <c r="C51" s="14">
        <v>416458.65</v>
      </c>
      <c r="D51" s="14" t="s">
        <v>0</v>
      </c>
      <c r="E51" s="14" t="s">
        <v>0</v>
      </c>
      <c r="F51" s="14">
        <v>764026.54</v>
      </c>
      <c r="G51" s="14">
        <f t="shared" si="7"/>
        <v>183.45795915152681</v>
      </c>
      <c r="H51" s="14"/>
    </row>
    <row r="52" spans="1:8" ht="22.5" x14ac:dyDescent="0.2">
      <c r="A52" s="10">
        <v>6415</v>
      </c>
      <c r="B52" s="15" t="s">
        <v>51</v>
      </c>
      <c r="C52" s="14">
        <v>29159.19</v>
      </c>
      <c r="D52" s="14" t="s">
        <v>0</v>
      </c>
      <c r="E52" s="14" t="s">
        <v>0</v>
      </c>
      <c r="F52" s="14">
        <v>50137.18</v>
      </c>
      <c r="G52" s="14">
        <f t="shared" si="7"/>
        <v>171.94297921169965</v>
      </c>
      <c r="H52" s="14"/>
    </row>
    <row r="53" spans="1:8" x14ac:dyDescent="0.2">
      <c r="A53" s="10">
        <v>6416</v>
      </c>
      <c r="B53" s="15" t="s">
        <v>52</v>
      </c>
      <c r="C53" s="14">
        <v>33174</v>
      </c>
      <c r="D53" s="14" t="s">
        <v>0</v>
      </c>
      <c r="E53" s="14" t="s">
        <v>0</v>
      </c>
      <c r="F53" s="14">
        <v>131896.45000000001</v>
      </c>
      <c r="G53" s="14">
        <f t="shared" si="7"/>
        <v>397.58982938445774</v>
      </c>
      <c r="H53" s="14"/>
    </row>
    <row r="54" spans="1:8" ht="22.5" x14ac:dyDescent="0.2">
      <c r="A54" s="10">
        <v>6417</v>
      </c>
      <c r="B54" s="15" t="s">
        <v>279</v>
      </c>
      <c r="C54" s="14">
        <v>1900</v>
      </c>
      <c r="D54" s="14" t="s">
        <v>0</v>
      </c>
      <c r="E54" s="14" t="s">
        <v>0</v>
      </c>
      <c r="F54" s="14">
        <v>16387.36</v>
      </c>
      <c r="G54" s="14">
        <f t="shared" si="7"/>
        <v>862.49263157894734</v>
      </c>
      <c r="H54" s="14"/>
    </row>
    <row r="55" spans="1:8" ht="10.5" customHeight="1" x14ac:dyDescent="0.2">
      <c r="A55" s="10">
        <v>6419</v>
      </c>
      <c r="B55" s="15" t="s">
        <v>53</v>
      </c>
      <c r="C55" s="14">
        <v>1820.32</v>
      </c>
      <c r="D55" s="14" t="s">
        <v>0</v>
      </c>
      <c r="E55" s="14" t="s">
        <v>0</v>
      </c>
      <c r="F55" s="14">
        <v>834838.48</v>
      </c>
      <c r="G55" s="14">
        <f t="shared" si="7"/>
        <v>45862.182473411267</v>
      </c>
      <c r="H55" s="14"/>
    </row>
    <row r="56" spans="1:8" s="20" customFormat="1" x14ac:dyDescent="0.2">
      <c r="A56" s="19">
        <v>642</v>
      </c>
      <c r="B56" s="17" t="s">
        <v>54</v>
      </c>
      <c r="C56" s="18">
        <f>+C57+C58+C59+C60+C61+C62</f>
        <v>202082790.38000003</v>
      </c>
      <c r="D56" s="18">
        <v>446931900</v>
      </c>
      <c r="E56" s="18">
        <v>446931900</v>
      </c>
      <c r="F56" s="18">
        <f>+F57+F58+F59+F60+F61+F62</f>
        <v>204875280.76999998</v>
      </c>
      <c r="G56" s="18">
        <f>F56/C56*100</f>
        <v>101.38185462737768</v>
      </c>
      <c r="H56" s="18">
        <f>F56/E56*100</f>
        <v>45.840379881140727</v>
      </c>
    </row>
    <row r="57" spans="1:8" x14ac:dyDescent="0.2">
      <c r="A57" s="10">
        <v>6421</v>
      </c>
      <c r="B57" s="15" t="s">
        <v>55</v>
      </c>
      <c r="C57" s="14">
        <v>4891497.54</v>
      </c>
      <c r="D57" s="14" t="s">
        <v>0</v>
      </c>
      <c r="E57" s="14" t="s">
        <v>0</v>
      </c>
      <c r="F57" s="14">
        <v>2636315.87</v>
      </c>
      <c r="G57" s="14">
        <f t="shared" si="7"/>
        <v>53.89588461287461</v>
      </c>
      <c r="H57" s="14"/>
    </row>
    <row r="58" spans="1:8" x14ac:dyDescent="0.2">
      <c r="A58" s="10">
        <v>6422</v>
      </c>
      <c r="B58" s="15" t="s">
        <v>56</v>
      </c>
      <c r="C58" s="14">
        <v>58849554.560000002</v>
      </c>
      <c r="D58" s="14" t="s">
        <v>0</v>
      </c>
      <c r="E58" s="14" t="s">
        <v>0</v>
      </c>
      <c r="F58" s="14">
        <v>62272237.240000002</v>
      </c>
      <c r="G58" s="14">
        <f t="shared" si="7"/>
        <v>105.81598740311688</v>
      </c>
      <c r="H58" s="14"/>
    </row>
    <row r="59" spans="1:8" x14ac:dyDescent="0.2">
      <c r="A59" s="10">
        <v>6423</v>
      </c>
      <c r="B59" s="15" t="s">
        <v>57</v>
      </c>
      <c r="C59" s="14">
        <v>20538917.16</v>
      </c>
      <c r="D59" s="14" t="s">
        <v>0</v>
      </c>
      <c r="E59" s="14" t="s">
        <v>0</v>
      </c>
      <c r="F59" s="14">
        <v>19609433.07</v>
      </c>
      <c r="G59" s="14">
        <f t="shared" si="7"/>
        <v>95.474522426088797</v>
      </c>
      <c r="H59" s="14"/>
    </row>
    <row r="60" spans="1:8" x14ac:dyDescent="0.2">
      <c r="A60" s="10">
        <v>6424</v>
      </c>
      <c r="B60" s="15" t="s">
        <v>58</v>
      </c>
      <c r="C60" s="14">
        <v>115596432.16</v>
      </c>
      <c r="D60" s="14" t="s">
        <v>0</v>
      </c>
      <c r="E60" s="14" t="s">
        <v>0</v>
      </c>
      <c r="F60" s="14">
        <v>118676275.89</v>
      </c>
      <c r="G60" s="14">
        <f t="shared" si="7"/>
        <v>102.66430691021424</v>
      </c>
      <c r="H60" s="14"/>
    </row>
    <row r="61" spans="1:8" x14ac:dyDescent="0.2">
      <c r="A61" s="10">
        <v>6425</v>
      </c>
      <c r="B61" s="15" t="s">
        <v>59</v>
      </c>
      <c r="C61" s="14">
        <v>473539.27</v>
      </c>
      <c r="D61" s="14" t="s">
        <v>0</v>
      </c>
      <c r="E61" s="14" t="s">
        <v>0</v>
      </c>
      <c r="F61" s="14">
        <v>24.81</v>
      </c>
      <c r="G61" s="14">
        <f t="shared" si="7"/>
        <v>5.2392698075494348E-3</v>
      </c>
      <c r="H61" s="14"/>
    </row>
    <row r="62" spans="1:8" x14ac:dyDescent="0.2">
      <c r="A62" s="10">
        <v>6429</v>
      </c>
      <c r="B62" s="15" t="s">
        <v>60</v>
      </c>
      <c r="C62" s="14">
        <v>1732849.69</v>
      </c>
      <c r="D62" s="14" t="s">
        <v>0</v>
      </c>
      <c r="E62" s="14" t="s">
        <v>0</v>
      </c>
      <c r="F62" s="14">
        <v>1680993.89</v>
      </c>
      <c r="G62" s="14">
        <f t="shared" si="7"/>
        <v>97.007484244060421</v>
      </c>
      <c r="H62" s="14"/>
    </row>
    <row r="63" spans="1:8" s="20" customFormat="1" x14ac:dyDescent="0.2">
      <c r="A63" s="19">
        <v>643</v>
      </c>
      <c r="B63" s="17" t="s">
        <v>61</v>
      </c>
      <c r="C63" s="18">
        <f>+C64</f>
        <v>21431.88</v>
      </c>
      <c r="D63" s="18">
        <v>500000</v>
      </c>
      <c r="E63" s="18">
        <v>500000</v>
      </c>
      <c r="F63" s="18">
        <f>+F64</f>
        <v>18487.23</v>
      </c>
      <c r="G63" s="18">
        <f>F63/C63*100</f>
        <v>86.260421390937239</v>
      </c>
      <c r="H63" s="18">
        <f>F63/E63*100</f>
        <v>3.6974460000000002</v>
      </c>
    </row>
    <row r="64" spans="1:8" ht="22.5" x14ac:dyDescent="0.2">
      <c r="A64" s="10">
        <v>6432</v>
      </c>
      <c r="B64" s="15" t="s">
        <v>62</v>
      </c>
      <c r="C64" s="14">
        <v>21431.88</v>
      </c>
      <c r="D64" s="14" t="s">
        <v>0</v>
      </c>
      <c r="E64" s="14" t="s">
        <v>0</v>
      </c>
      <c r="F64" s="14">
        <v>18487.23</v>
      </c>
      <c r="G64" s="14">
        <f t="shared" si="7"/>
        <v>86.260421390937239</v>
      </c>
      <c r="H64" s="14"/>
    </row>
    <row r="65" spans="1:8" s="20" customFormat="1" ht="22.5" x14ac:dyDescent="0.2">
      <c r="A65" s="19">
        <v>65</v>
      </c>
      <c r="B65" s="17" t="s">
        <v>63</v>
      </c>
      <c r="C65" s="18">
        <f>+C66+C70+C77</f>
        <v>746722219.98000002</v>
      </c>
      <c r="D65" s="18">
        <f t="shared" ref="D65:F65" si="8">+D66+D70+D77</f>
        <v>1519217000</v>
      </c>
      <c r="E65" s="18">
        <f t="shared" si="8"/>
        <v>1519217000</v>
      </c>
      <c r="F65" s="18">
        <f t="shared" si="8"/>
        <v>797862538.72000003</v>
      </c>
      <c r="G65" s="18">
        <f>F65/C65*100</f>
        <v>106.84864028036687</v>
      </c>
      <c r="H65" s="18">
        <f>F65/E65*100</f>
        <v>52.518010180244168</v>
      </c>
    </row>
    <row r="66" spans="1:8" s="20" customFormat="1" x14ac:dyDescent="0.2">
      <c r="A66" s="19">
        <v>651</v>
      </c>
      <c r="B66" s="17" t="s">
        <v>64</v>
      </c>
      <c r="C66" s="18">
        <f>+C67+C68+C69</f>
        <v>17568508.810000002</v>
      </c>
      <c r="D66" s="18">
        <v>40200000</v>
      </c>
      <c r="E66" s="18">
        <v>40200000</v>
      </c>
      <c r="F66" s="18">
        <f>+F67+F68+F69</f>
        <v>15082683.26</v>
      </c>
      <c r="G66" s="18">
        <f>F66/C66*100</f>
        <v>85.850674198455195</v>
      </c>
      <c r="H66" s="18">
        <f>F66/E66*100</f>
        <v>37.519112587064676</v>
      </c>
    </row>
    <row r="67" spans="1:8" x14ac:dyDescent="0.2">
      <c r="A67" s="10">
        <v>6512</v>
      </c>
      <c r="B67" s="15" t="s">
        <v>65</v>
      </c>
      <c r="C67" s="14">
        <v>10434825.09</v>
      </c>
      <c r="D67" s="14" t="s">
        <v>0</v>
      </c>
      <c r="E67" s="14" t="s">
        <v>0</v>
      </c>
      <c r="F67" s="14">
        <v>10837257.02</v>
      </c>
      <c r="G67" s="14">
        <f t="shared" ref="G67:G74" si="9">F67/C67*100</f>
        <v>103.8566236283698</v>
      </c>
      <c r="H67" s="14"/>
    </row>
    <row r="68" spans="1:8" x14ac:dyDescent="0.2">
      <c r="A68" s="10">
        <v>6513</v>
      </c>
      <c r="B68" s="15" t="s">
        <v>66</v>
      </c>
      <c r="C68" s="14">
        <v>6674446.8300000001</v>
      </c>
      <c r="D68" s="14" t="s">
        <v>0</v>
      </c>
      <c r="E68" s="14" t="s">
        <v>0</v>
      </c>
      <c r="F68" s="14">
        <v>2925014.67</v>
      </c>
      <c r="G68" s="14">
        <f t="shared" si="9"/>
        <v>43.824076279292193</v>
      </c>
      <c r="H68" s="14"/>
    </row>
    <row r="69" spans="1:8" x14ac:dyDescent="0.2">
      <c r="A69" s="10">
        <v>6514</v>
      </c>
      <c r="B69" s="15" t="s">
        <v>67</v>
      </c>
      <c r="C69" s="14">
        <v>459236.89</v>
      </c>
      <c r="D69" s="14" t="s">
        <v>0</v>
      </c>
      <c r="E69" s="14" t="s">
        <v>0</v>
      </c>
      <c r="F69" s="14">
        <v>1320411.57</v>
      </c>
      <c r="G69" s="14">
        <f t="shared" si="9"/>
        <v>287.52297534285628</v>
      </c>
      <c r="H69" s="14"/>
    </row>
    <row r="70" spans="1:8" s="20" customFormat="1" x14ac:dyDescent="0.2">
      <c r="A70" s="19">
        <v>652</v>
      </c>
      <c r="B70" s="17" t="s">
        <v>68</v>
      </c>
      <c r="C70" s="18">
        <f>+C71+C72+C73+C74+C75+C76</f>
        <v>245820424.69999999</v>
      </c>
      <c r="D70" s="18">
        <v>519017000</v>
      </c>
      <c r="E70" s="18">
        <v>519017000</v>
      </c>
      <c r="F70" s="18">
        <f>+F71+F72+F73+F74+F75+F76</f>
        <v>287944541.56</v>
      </c>
      <c r="G70" s="18">
        <f>F70/C70*100</f>
        <v>117.1361337901065</v>
      </c>
      <c r="H70" s="18">
        <f>F70/E70*100</f>
        <v>55.47882662032265</v>
      </c>
    </row>
    <row r="71" spans="1:8" x14ac:dyDescent="0.2">
      <c r="A71" s="10">
        <v>6521</v>
      </c>
      <c r="B71" s="15" t="s">
        <v>69</v>
      </c>
      <c r="C71" s="14">
        <v>0</v>
      </c>
      <c r="D71" s="14" t="s">
        <v>0</v>
      </c>
      <c r="E71" s="14" t="s">
        <v>0</v>
      </c>
      <c r="F71" s="14">
        <v>77100</v>
      </c>
      <c r="G71" s="14">
        <v>0</v>
      </c>
      <c r="H71" s="14"/>
    </row>
    <row r="72" spans="1:8" x14ac:dyDescent="0.2">
      <c r="A72" s="10">
        <v>6522</v>
      </c>
      <c r="B72" s="15" t="s">
        <v>70</v>
      </c>
      <c r="C72" s="14">
        <v>669054.24</v>
      </c>
      <c r="D72" s="14" t="s">
        <v>0</v>
      </c>
      <c r="E72" s="14" t="s">
        <v>0</v>
      </c>
      <c r="F72" s="14">
        <v>639156.14</v>
      </c>
      <c r="G72" s="14">
        <f t="shared" si="9"/>
        <v>95.531289062602767</v>
      </c>
      <c r="H72" s="14"/>
    </row>
    <row r="73" spans="1:8" x14ac:dyDescent="0.2">
      <c r="A73" s="10">
        <v>6524</v>
      </c>
      <c r="B73" s="15" t="s">
        <v>71</v>
      </c>
      <c r="C73" s="14">
        <v>302393.83</v>
      </c>
      <c r="D73" s="14" t="s">
        <v>0</v>
      </c>
      <c r="E73" s="14" t="s">
        <v>0</v>
      </c>
      <c r="F73" s="14">
        <v>239465.74</v>
      </c>
      <c r="G73" s="14">
        <f t="shared" si="9"/>
        <v>79.190021833448128</v>
      </c>
      <c r="H73" s="14"/>
    </row>
    <row r="74" spans="1:8" x14ac:dyDescent="0.2">
      <c r="A74" s="10">
        <v>6526</v>
      </c>
      <c r="B74" s="15" t="s">
        <v>72</v>
      </c>
      <c r="C74" s="14">
        <v>244762689.63</v>
      </c>
      <c r="D74" s="14" t="s">
        <v>0</v>
      </c>
      <c r="E74" s="14" t="s">
        <v>0</v>
      </c>
      <c r="F74" s="14">
        <v>280754249.68000001</v>
      </c>
      <c r="G74" s="14">
        <f t="shared" si="9"/>
        <v>114.70467582473756</v>
      </c>
      <c r="H74" s="14"/>
    </row>
    <row r="75" spans="1:8" x14ac:dyDescent="0.2">
      <c r="A75" s="10">
        <v>6527</v>
      </c>
      <c r="B75" s="15" t="s">
        <v>73</v>
      </c>
      <c r="C75" s="14">
        <v>0</v>
      </c>
      <c r="D75" s="14" t="s">
        <v>0</v>
      </c>
      <c r="E75" s="14" t="s">
        <v>0</v>
      </c>
      <c r="F75" s="14">
        <v>6234570</v>
      </c>
      <c r="G75" s="14">
        <v>0</v>
      </c>
      <c r="H75" s="14"/>
    </row>
    <row r="76" spans="1:8" ht="22.5" x14ac:dyDescent="0.2">
      <c r="A76" s="10">
        <v>6528</v>
      </c>
      <c r="B76" s="15" t="s">
        <v>74</v>
      </c>
      <c r="C76" s="14">
        <v>86287</v>
      </c>
      <c r="D76" s="14" t="s">
        <v>0</v>
      </c>
      <c r="E76" s="14" t="s">
        <v>0</v>
      </c>
      <c r="F76" s="14">
        <v>0</v>
      </c>
      <c r="G76" s="14">
        <v>0</v>
      </c>
      <c r="H76" s="14"/>
    </row>
    <row r="77" spans="1:8" s="20" customFormat="1" x14ac:dyDescent="0.2">
      <c r="A77" s="19">
        <v>653</v>
      </c>
      <c r="B77" s="17" t="s">
        <v>75</v>
      </c>
      <c r="C77" s="18">
        <f>+C78+C79+C80</f>
        <v>483333286.47000003</v>
      </c>
      <c r="D77" s="18">
        <v>960000000</v>
      </c>
      <c r="E77" s="18">
        <v>960000000</v>
      </c>
      <c r="F77" s="18">
        <f>+F78+F79+F80</f>
        <v>494835313.89999998</v>
      </c>
      <c r="G77" s="18">
        <f>F77/C77*100</f>
        <v>102.37973004383878</v>
      </c>
      <c r="H77" s="18">
        <f>F77/E77*100</f>
        <v>51.54534519791666</v>
      </c>
    </row>
    <row r="78" spans="1:8" x14ac:dyDescent="0.2">
      <c r="A78" s="10">
        <v>6531</v>
      </c>
      <c r="B78" s="15" t="s">
        <v>76</v>
      </c>
      <c r="C78" s="14">
        <v>118762290.87</v>
      </c>
      <c r="D78" s="14" t="s">
        <v>0</v>
      </c>
      <c r="E78" s="14" t="s">
        <v>0</v>
      </c>
      <c r="F78" s="14">
        <v>117101727.89</v>
      </c>
      <c r="G78" s="14">
        <f t="shared" ref="G78:G80" si="10">F78/C78*100</f>
        <v>98.601775893816594</v>
      </c>
      <c r="H78" s="14"/>
    </row>
    <row r="79" spans="1:8" x14ac:dyDescent="0.2">
      <c r="A79" s="10">
        <v>6532</v>
      </c>
      <c r="B79" s="15" t="s">
        <v>77</v>
      </c>
      <c r="C79" s="14">
        <v>364570906</v>
      </c>
      <c r="D79" s="14" t="s">
        <v>0</v>
      </c>
      <c r="E79" s="14" t="s">
        <v>0</v>
      </c>
      <c r="F79" s="14">
        <v>377732651.06999999</v>
      </c>
      <c r="G79" s="14">
        <f t="shared" si="10"/>
        <v>103.61020170655088</v>
      </c>
      <c r="H79" s="14"/>
    </row>
    <row r="80" spans="1:8" x14ac:dyDescent="0.2">
      <c r="A80" s="10">
        <v>6533</v>
      </c>
      <c r="B80" s="15" t="s">
        <v>78</v>
      </c>
      <c r="C80" s="14">
        <v>89.6</v>
      </c>
      <c r="D80" s="14" t="s">
        <v>0</v>
      </c>
      <c r="E80" s="14" t="s">
        <v>0</v>
      </c>
      <c r="F80" s="14">
        <v>934.94</v>
      </c>
      <c r="G80" s="14">
        <f t="shared" si="10"/>
        <v>1043.4598214285716</v>
      </c>
      <c r="H80" s="14"/>
    </row>
    <row r="81" spans="1:8" s="20" customFormat="1" ht="22.5" x14ac:dyDescent="0.2">
      <c r="A81" s="19">
        <v>66</v>
      </c>
      <c r="B81" s="17" t="s">
        <v>276</v>
      </c>
      <c r="C81" s="18">
        <f>+C82+C85</f>
        <v>133478498.69</v>
      </c>
      <c r="D81" s="18">
        <f t="shared" ref="D81:F81" si="11">+D82+D85</f>
        <v>284552788</v>
      </c>
      <c r="E81" s="18">
        <f t="shared" si="11"/>
        <v>284552788</v>
      </c>
      <c r="F81" s="18">
        <f t="shared" si="11"/>
        <v>141387593.44999999</v>
      </c>
      <c r="G81" s="18">
        <f>F81/C81*100</f>
        <v>105.92536988175797</v>
      </c>
      <c r="H81" s="18">
        <f>F81/E81*100</f>
        <v>49.687650029280327</v>
      </c>
    </row>
    <row r="82" spans="1:8" x14ac:dyDescent="0.2">
      <c r="A82" s="10">
        <v>661</v>
      </c>
      <c r="B82" s="16" t="s">
        <v>79</v>
      </c>
      <c r="C82" s="12">
        <f>+C83+C84</f>
        <v>117926448.89999999</v>
      </c>
      <c r="D82" s="12">
        <v>266415788</v>
      </c>
      <c r="E82" s="12">
        <v>266415788</v>
      </c>
      <c r="F82" s="12">
        <f>+F83+F84</f>
        <v>127653689.72999999</v>
      </c>
      <c r="G82" s="18">
        <f>F82/C82*100</f>
        <v>108.24856588215302</v>
      </c>
      <c r="H82" s="18">
        <f>F82/E82*100</f>
        <v>47.915212040661793</v>
      </c>
    </row>
    <row r="83" spans="1:8" x14ac:dyDescent="0.2">
      <c r="A83" s="10">
        <v>6614</v>
      </c>
      <c r="B83" s="15" t="s">
        <v>80</v>
      </c>
      <c r="C83" s="14">
        <v>8187160.9100000001</v>
      </c>
      <c r="D83" s="14" t="s">
        <v>0</v>
      </c>
      <c r="E83" s="14" t="s">
        <v>0</v>
      </c>
      <c r="F83" s="14">
        <v>10626994.460000001</v>
      </c>
      <c r="G83" s="14">
        <f t="shared" ref="G83:G87" si="12">F83/C83*100</f>
        <v>129.80072795466776</v>
      </c>
      <c r="H83" s="14"/>
    </row>
    <row r="84" spans="1:8" x14ac:dyDescent="0.2">
      <c r="A84" s="10">
        <v>6615</v>
      </c>
      <c r="B84" s="15" t="s">
        <v>81</v>
      </c>
      <c r="C84" s="14">
        <v>109739287.98999999</v>
      </c>
      <c r="D84" s="14" t="s">
        <v>0</v>
      </c>
      <c r="E84" s="14" t="s">
        <v>0</v>
      </c>
      <c r="F84" s="14">
        <v>117026695.27</v>
      </c>
      <c r="G84" s="14">
        <f t="shared" si="12"/>
        <v>106.64065478597242</v>
      </c>
      <c r="H84" s="14"/>
    </row>
    <row r="85" spans="1:8" s="20" customFormat="1" ht="22.5" x14ac:dyDescent="0.2">
      <c r="A85" s="19">
        <v>663</v>
      </c>
      <c r="B85" s="17" t="s">
        <v>277</v>
      </c>
      <c r="C85" s="18">
        <f>+C86+C87</f>
        <v>15552049.789999999</v>
      </c>
      <c r="D85" s="18">
        <v>18137000</v>
      </c>
      <c r="E85" s="18">
        <v>18137000</v>
      </c>
      <c r="F85" s="18">
        <f>+F86+F87</f>
        <v>13733903.719999999</v>
      </c>
      <c r="G85" s="18">
        <f>F85/C85*100</f>
        <v>88.309283377107803</v>
      </c>
      <c r="H85" s="18">
        <f>F85/E85*100</f>
        <v>75.723127970447152</v>
      </c>
    </row>
    <row r="86" spans="1:8" x14ac:dyDescent="0.2">
      <c r="A86" s="10">
        <v>6631</v>
      </c>
      <c r="B86" s="15" t="s">
        <v>82</v>
      </c>
      <c r="C86" s="14">
        <v>14673152.18</v>
      </c>
      <c r="D86" s="14" t="s">
        <v>0</v>
      </c>
      <c r="E86" s="14" t="s">
        <v>0</v>
      </c>
      <c r="F86" s="14">
        <v>10550181.199999999</v>
      </c>
      <c r="G86" s="14">
        <f t="shared" si="12"/>
        <v>71.901259324361476</v>
      </c>
      <c r="H86" s="14"/>
    </row>
    <row r="87" spans="1:8" x14ac:dyDescent="0.2">
      <c r="A87" s="10">
        <v>6632</v>
      </c>
      <c r="B87" s="15" t="s">
        <v>83</v>
      </c>
      <c r="C87" s="14">
        <v>878897.61</v>
      </c>
      <c r="D87" s="14" t="s">
        <v>0</v>
      </c>
      <c r="E87" s="14" t="s">
        <v>0</v>
      </c>
      <c r="F87" s="14">
        <v>3183722.52</v>
      </c>
      <c r="G87" s="14">
        <f t="shared" si="12"/>
        <v>362.24043435503256</v>
      </c>
      <c r="H87" s="14"/>
    </row>
    <row r="88" spans="1:8" s="20" customFormat="1" ht="22.5" x14ac:dyDescent="0.2">
      <c r="A88" s="19">
        <v>67</v>
      </c>
      <c r="B88" s="17" t="s">
        <v>84</v>
      </c>
      <c r="C88" s="18">
        <f>+C89</f>
        <v>648588035.04999995</v>
      </c>
      <c r="D88" s="18">
        <f t="shared" ref="D88:F88" si="13">+D89</f>
        <v>1467881000</v>
      </c>
      <c r="E88" s="18">
        <f t="shared" si="13"/>
        <v>1467881000</v>
      </c>
      <c r="F88" s="18">
        <f t="shared" si="13"/>
        <v>733101371.23000002</v>
      </c>
      <c r="G88" s="18">
        <f>F88/C88*100</f>
        <v>113.03035696202519</v>
      </c>
      <c r="H88" s="18">
        <f>F88/E88*100</f>
        <v>49.942834005617627</v>
      </c>
    </row>
    <row r="89" spans="1:8" s="20" customFormat="1" x14ac:dyDescent="0.2">
      <c r="A89" s="19">
        <v>673</v>
      </c>
      <c r="B89" s="17" t="s">
        <v>85</v>
      </c>
      <c r="C89" s="18">
        <f>+C90</f>
        <v>648588035.04999995</v>
      </c>
      <c r="D89" s="18">
        <v>1467881000</v>
      </c>
      <c r="E89" s="18">
        <v>1467881000</v>
      </c>
      <c r="F89" s="18">
        <f>+F90</f>
        <v>733101371.23000002</v>
      </c>
      <c r="G89" s="18">
        <f>F89/C89*100</f>
        <v>113.03035696202519</v>
      </c>
      <c r="H89" s="18">
        <f>F89/E89*100</f>
        <v>49.942834005617627</v>
      </c>
    </row>
    <row r="90" spans="1:8" x14ac:dyDescent="0.2">
      <c r="A90" s="10">
        <v>6731</v>
      </c>
      <c r="B90" s="15" t="s">
        <v>85</v>
      </c>
      <c r="C90" s="14">
        <v>648588035.04999995</v>
      </c>
      <c r="D90" s="14" t="s">
        <v>0</v>
      </c>
      <c r="E90" s="14" t="s">
        <v>0</v>
      </c>
      <c r="F90" s="14">
        <v>733101371.23000002</v>
      </c>
      <c r="G90" s="14">
        <f t="shared" ref="G90" si="14">F90/C90*100</f>
        <v>113.03035696202519</v>
      </c>
      <c r="H90" s="14"/>
    </row>
    <row r="91" spans="1:8" s="20" customFormat="1" x14ac:dyDescent="0.2">
      <c r="A91" s="19">
        <v>68</v>
      </c>
      <c r="B91" s="17" t="s">
        <v>86</v>
      </c>
      <c r="C91" s="18">
        <f>+C92+C94</f>
        <v>51644419.100000001</v>
      </c>
      <c r="D91" s="18">
        <f t="shared" ref="D91:F91" si="15">+D92+D94</f>
        <v>88194600</v>
      </c>
      <c r="E91" s="18">
        <f t="shared" si="15"/>
        <v>88194600</v>
      </c>
      <c r="F91" s="18">
        <f t="shared" si="15"/>
        <v>33930558.760000005</v>
      </c>
      <c r="G91" s="18">
        <f>F91/C91*100</f>
        <v>65.700339651995435</v>
      </c>
      <c r="H91" s="18">
        <f>F91/E91*100</f>
        <v>38.472376721477289</v>
      </c>
    </row>
    <row r="92" spans="1:8" s="20" customFormat="1" x14ac:dyDescent="0.2">
      <c r="A92" s="19">
        <v>681</v>
      </c>
      <c r="B92" s="17" t="s">
        <v>87</v>
      </c>
      <c r="C92" s="18">
        <f>+C93</f>
        <v>8559592.1300000008</v>
      </c>
      <c r="D92" s="18">
        <v>25000000</v>
      </c>
      <c r="E92" s="18">
        <v>25000000</v>
      </c>
      <c r="F92" s="18">
        <f>+F93</f>
        <v>8463470.1600000001</v>
      </c>
      <c r="G92" s="18">
        <f>F92/C92*100</f>
        <v>98.877026281858591</v>
      </c>
      <c r="H92" s="18">
        <f>F92/E92*100</f>
        <v>33.85388064</v>
      </c>
    </row>
    <row r="93" spans="1:8" x14ac:dyDescent="0.2">
      <c r="A93" s="10">
        <v>6819</v>
      </c>
      <c r="B93" s="15" t="s">
        <v>88</v>
      </c>
      <c r="C93" s="14">
        <v>8559592.1300000008</v>
      </c>
      <c r="D93" s="14" t="s">
        <v>0</v>
      </c>
      <c r="E93" s="14" t="s">
        <v>0</v>
      </c>
      <c r="F93" s="14">
        <v>8463470.1600000001</v>
      </c>
      <c r="G93" s="14">
        <f t="shared" ref="G93" si="16">F93/C93*100</f>
        <v>98.877026281858591</v>
      </c>
      <c r="H93" s="14"/>
    </row>
    <row r="94" spans="1:8" s="20" customFormat="1" x14ac:dyDescent="0.2">
      <c r="A94" s="19">
        <v>683</v>
      </c>
      <c r="B94" s="17" t="s">
        <v>89</v>
      </c>
      <c r="C94" s="18">
        <f>+C95</f>
        <v>43084826.969999999</v>
      </c>
      <c r="D94" s="18">
        <v>63194600</v>
      </c>
      <c r="E94" s="18">
        <v>63194600</v>
      </c>
      <c r="F94" s="18">
        <f>+F95</f>
        <v>25467088.600000001</v>
      </c>
      <c r="G94" s="18">
        <f>F94/C94*100</f>
        <v>59.109181563460275</v>
      </c>
      <c r="H94" s="18">
        <f>F94/E94*100</f>
        <v>40.29946957493204</v>
      </c>
    </row>
    <row r="95" spans="1:8" x14ac:dyDescent="0.2">
      <c r="A95" s="10">
        <v>6831</v>
      </c>
      <c r="B95" s="15" t="s">
        <v>89</v>
      </c>
      <c r="C95" s="14">
        <v>43084826.969999999</v>
      </c>
      <c r="D95" s="14" t="s">
        <v>0</v>
      </c>
      <c r="E95" s="14" t="s">
        <v>0</v>
      </c>
      <c r="F95" s="14">
        <v>25467088.600000001</v>
      </c>
      <c r="G95" s="14">
        <f t="shared" ref="G95" si="17">F95/C95*100</f>
        <v>59.109181563460275</v>
      </c>
      <c r="H95" s="14"/>
    </row>
    <row r="96" spans="1:8" x14ac:dyDescent="0.2">
      <c r="A96" s="21">
        <v>7</v>
      </c>
      <c r="B96" s="22" t="s">
        <v>90</v>
      </c>
      <c r="C96" s="23">
        <f>+C97+C103</f>
        <v>53223652.239999995</v>
      </c>
      <c r="D96" s="23">
        <f t="shared" ref="D96:F96" si="18">+D97+D103</f>
        <v>331449000</v>
      </c>
      <c r="E96" s="23">
        <f t="shared" si="18"/>
        <v>331449000</v>
      </c>
      <c r="F96" s="23">
        <f t="shared" si="18"/>
        <v>32238676.5</v>
      </c>
      <c r="G96" s="23">
        <v>60.57</v>
      </c>
      <c r="H96" s="23">
        <v>9.73</v>
      </c>
    </row>
    <row r="97" spans="1:8" x14ac:dyDescent="0.2">
      <c r="A97" s="11">
        <v>71</v>
      </c>
      <c r="B97" s="16" t="s">
        <v>91</v>
      </c>
      <c r="C97" s="12">
        <f>+C98+C100</f>
        <v>22975485.169999998</v>
      </c>
      <c r="D97" s="12">
        <f t="shared" ref="D97:F97" si="19">+D98+D100</f>
        <v>127000000</v>
      </c>
      <c r="E97" s="12">
        <f t="shared" si="19"/>
        <v>127000000</v>
      </c>
      <c r="F97" s="12">
        <f t="shared" si="19"/>
        <v>9078761.7599999998</v>
      </c>
      <c r="G97" s="12">
        <f>F97/C97*100</f>
        <v>39.514994755603681</v>
      </c>
      <c r="H97" s="12">
        <f>F97/E97*100</f>
        <v>7.1486313070866139</v>
      </c>
    </row>
    <row r="98" spans="1:8" ht="22.5" x14ac:dyDescent="0.2">
      <c r="A98" s="11">
        <v>711</v>
      </c>
      <c r="B98" s="16" t="s">
        <v>92</v>
      </c>
      <c r="C98" s="12">
        <f>+C99</f>
        <v>22618436.359999999</v>
      </c>
      <c r="D98" s="12">
        <v>124000000</v>
      </c>
      <c r="E98" s="12">
        <v>124000000</v>
      </c>
      <c r="F98" s="12">
        <f>+F99</f>
        <v>8554833.7899999991</v>
      </c>
      <c r="G98" s="12">
        <f>F98/C98*100</f>
        <v>37.822392555521461</v>
      </c>
      <c r="H98" s="12">
        <f>F98/E98*100</f>
        <v>6.8990595080645161</v>
      </c>
    </row>
    <row r="99" spans="1:8" x14ac:dyDescent="0.2">
      <c r="A99" s="10">
        <v>7111</v>
      </c>
      <c r="B99" s="15" t="s">
        <v>93</v>
      </c>
      <c r="C99" s="14">
        <v>22618436.359999999</v>
      </c>
      <c r="D99" s="14" t="s">
        <v>0</v>
      </c>
      <c r="E99" s="14" t="s">
        <v>0</v>
      </c>
      <c r="F99" s="14">
        <v>8554833.7899999991</v>
      </c>
      <c r="G99" s="14">
        <f t="shared" ref="G99" si="20">F99/C99*100</f>
        <v>37.822392555521461</v>
      </c>
      <c r="H99" s="14"/>
    </row>
    <row r="100" spans="1:8" x14ac:dyDescent="0.2">
      <c r="A100" s="11">
        <v>712</v>
      </c>
      <c r="B100" s="16" t="s">
        <v>94</v>
      </c>
      <c r="C100" s="12">
        <f>+C101+C102</f>
        <v>357048.81</v>
      </c>
      <c r="D100" s="12">
        <v>3000000</v>
      </c>
      <c r="E100" s="12">
        <v>3000000</v>
      </c>
      <c r="F100" s="12">
        <f>+F101+F102</f>
        <v>523927.97</v>
      </c>
      <c r="G100" s="12">
        <f>F100/C100*100</f>
        <v>146.73847253544969</v>
      </c>
      <c r="H100" s="12">
        <f>F100/E100*100</f>
        <v>17.464265666666666</v>
      </c>
    </row>
    <row r="101" spans="1:8" x14ac:dyDescent="0.2">
      <c r="A101" s="10">
        <v>7124</v>
      </c>
      <c r="B101" s="15" t="s">
        <v>95</v>
      </c>
      <c r="C101" s="14">
        <v>71872.83</v>
      </c>
      <c r="D101" s="14" t="s">
        <v>0</v>
      </c>
      <c r="E101" s="14" t="s">
        <v>0</v>
      </c>
      <c r="F101" s="14">
        <v>259422.02</v>
      </c>
      <c r="G101" s="14">
        <f t="shared" ref="G101:G102" si="21">F101/C101*100</f>
        <v>360.94588177479585</v>
      </c>
      <c r="H101" s="14"/>
    </row>
    <row r="102" spans="1:8" x14ac:dyDescent="0.2">
      <c r="A102" s="10">
        <v>7126</v>
      </c>
      <c r="B102" s="15" t="s">
        <v>96</v>
      </c>
      <c r="C102" s="14">
        <v>285175.98</v>
      </c>
      <c r="D102" s="14" t="s">
        <v>0</v>
      </c>
      <c r="E102" s="14" t="s">
        <v>0</v>
      </c>
      <c r="F102" s="14">
        <v>264505.95</v>
      </c>
      <c r="G102" s="14">
        <f t="shared" si="21"/>
        <v>92.751833446842198</v>
      </c>
      <c r="H102" s="14"/>
    </row>
    <row r="103" spans="1:8" x14ac:dyDescent="0.2">
      <c r="A103" s="11">
        <v>72</v>
      </c>
      <c r="B103" s="16" t="s">
        <v>97</v>
      </c>
      <c r="C103" s="12">
        <f>+C104+C108+C116</f>
        <v>30248167.07</v>
      </c>
      <c r="D103" s="12">
        <f t="shared" ref="D103:F103" si="22">+D104+D108+D116</f>
        <v>204449000</v>
      </c>
      <c r="E103" s="12">
        <f t="shared" si="22"/>
        <v>204449000</v>
      </c>
      <c r="F103" s="12">
        <f t="shared" si="22"/>
        <v>23159914.740000002</v>
      </c>
      <c r="G103" s="12">
        <f>F103/C103*100</f>
        <v>76.566340983252189</v>
      </c>
      <c r="H103" s="12">
        <f>F103/E103*100</f>
        <v>11.32796674965395</v>
      </c>
    </row>
    <row r="104" spans="1:8" x14ac:dyDescent="0.2">
      <c r="A104" s="11">
        <v>721</v>
      </c>
      <c r="B104" s="16" t="s">
        <v>98</v>
      </c>
      <c r="C104" s="12">
        <f>+C105+C106+C107</f>
        <v>30040085.07</v>
      </c>
      <c r="D104" s="12">
        <v>204175000</v>
      </c>
      <c r="E104" s="12">
        <v>204175000</v>
      </c>
      <c r="F104" s="12">
        <f>+F105+F106+F107</f>
        <v>22792566.540000003</v>
      </c>
      <c r="G104" s="12">
        <f>F104/C104*100</f>
        <v>75.873841525043332</v>
      </c>
      <c r="H104" s="12">
        <f>F104/E104*100</f>
        <v>11.163250417533979</v>
      </c>
    </row>
    <row r="105" spans="1:8" x14ac:dyDescent="0.2">
      <c r="A105" s="10">
        <v>7211</v>
      </c>
      <c r="B105" s="15" t="s">
        <v>99</v>
      </c>
      <c r="C105" s="14">
        <v>29213782.48</v>
      </c>
      <c r="D105" s="14" t="s">
        <v>0</v>
      </c>
      <c r="E105" s="14" t="s">
        <v>0</v>
      </c>
      <c r="F105" s="14">
        <v>20845709.100000001</v>
      </c>
      <c r="G105" s="14">
        <f t="shared" ref="G105:G117" si="23">F105/C105*100</f>
        <v>71.355734623789814</v>
      </c>
      <c r="H105" s="14"/>
    </row>
    <row r="106" spans="1:8" x14ac:dyDescent="0.2">
      <c r="A106" s="10">
        <v>7212</v>
      </c>
      <c r="B106" s="15" t="s">
        <v>100</v>
      </c>
      <c r="C106" s="14">
        <v>824769.77</v>
      </c>
      <c r="D106" s="14" t="s">
        <v>0</v>
      </c>
      <c r="E106" s="14" t="s">
        <v>0</v>
      </c>
      <c r="F106" s="14">
        <v>829025.59</v>
      </c>
      <c r="G106" s="14">
        <f t="shared" si="23"/>
        <v>100.51600096836719</v>
      </c>
      <c r="H106" s="14"/>
    </row>
    <row r="107" spans="1:8" x14ac:dyDescent="0.2">
      <c r="A107" s="10">
        <v>7214</v>
      </c>
      <c r="B107" s="15" t="s">
        <v>101</v>
      </c>
      <c r="C107" s="14">
        <v>1532.82</v>
      </c>
      <c r="D107" s="14" t="s">
        <v>0</v>
      </c>
      <c r="E107" s="14" t="s">
        <v>0</v>
      </c>
      <c r="F107" s="14">
        <v>1117831.8500000001</v>
      </c>
      <c r="G107" s="14">
        <f t="shared" si="23"/>
        <v>72926.491695045741</v>
      </c>
      <c r="H107" s="14"/>
    </row>
    <row r="108" spans="1:8" x14ac:dyDescent="0.2">
      <c r="A108" s="11">
        <v>722</v>
      </c>
      <c r="B108" s="16" t="s">
        <v>102</v>
      </c>
      <c r="C108" s="12">
        <f>+C109+C110+C111+C113+C112+C114+C115</f>
        <v>111910</v>
      </c>
      <c r="D108" s="12">
        <v>114000</v>
      </c>
      <c r="E108" s="12">
        <v>114000</v>
      </c>
      <c r="F108" s="12">
        <f>+F109+F110+F111+F113+F112+F114+F115</f>
        <v>151303.20000000001</v>
      </c>
      <c r="G108" s="12">
        <f>F108/C108*100</f>
        <v>135.20078634617104</v>
      </c>
      <c r="H108" s="14">
        <f>F108/E108*100</f>
        <v>132.72210526315791</v>
      </c>
    </row>
    <row r="109" spans="1:8" x14ac:dyDescent="0.2">
      <c r="A109" s="10">
        <v>7221</v>
      </c>
      <c r="B109" s="15" t="s">
        <v>103</v>
      </c>
      <c r="C109" s="14">
        <v>741</v>
      </c>
      <c r="D109" s="14" t="s">
        <v>0</v>
      </c>
      <c r="E109" s="14" t="s">
        <v>0</v>
      </c>
      <c r="F109" s="14">
        <v>1800</v>
      </c>
      <c r="G109" s="14">
        <f t="shared" si="23"/>
        <v>242.91497975708501</v>
      </c>
      <c r="H109" s="14"/>
    </row>
    <row r="110" spans="1:8" x14ac:dyDescent="0.2">
      <c r="A110" s="10">
        <v>7222</v>
      </c>
      <c r="B110" s="15" t="s">
        <v>104</v>
      </c>
      <c r="C110" s="14">
        <v>0</v>
      </c>
      <c r="D110" s="14" t="s">
        <v>0</v>
      </c>
      <c r="E110" s="14" t="s">
        <v>0</v>
      </c>
      <c r="F110" s="14">
        <v>0.8</v>
      </c>
      <c r="G110" s="14">
        <v>0</v>
      </c>
      <c r="H110" s="14"/>
    </row>
    <row r="111" spans="1:8" x14ac:dyDescent="0.2">
      <c r="A111" s="10">
        <v>7223</v>
      </c>
      <c r="B111" s="15" t="s">
        <v>105</v>
      </c>
      <c r="C111" s="14">
        <v>500</v>
      </c>
      <c r="D111" s="14" t="s">
        <v>0</v>
      </c>
      <c r="E111" s="14" t="s">
        <v>0</v>
      </c>
      <c r="F111" s="14">
        <v>5340.8</v>
      </c>
      <c r="G111" s="14">
        <f t="shared" si="23"/>
        <v>1068.1599999999999</v>
      </c>
      <c r="H111" s="14"/>
    </row>
    <row r="112" spans="1:8" x14ac:dyDescent="0.2">
      <c r="A112" s="10">
        <v>7224</v>
      </c>
      <c r="B112" s="15" t="s">
        <v>106</v>
      </c>
      <c r="C112" s="14">
        <v>0</v>
      </c>
      <c r="D112" s="14" t="s">
        <v>0</v>
      </c>
      <c r="E112" s="14" t="s">
        <v>0</v>
      </c>
      <c r="F112" s="14">
        <v>5120</v>
      </c>
      <c r="G112" s="14">
        <v>0</v>
      </c>
      <c r="H112" s="14"/>
    </row>
    <row r="113" spans="1:8" x14ac:dyDescent="0.2">
      <c r="A113" s="10">
        <v>7225</v>
      </c>
      <c r="B113" s="15" t="s">
        <v>107</v>
      </c>
      <c r="C113" s="14">
        <v>0</v>
      </c>
      <c r="D113" s="14" t="s">
        <v>0</v>
      </c>
      <c r="E113" s="14" t="s">
        <v>0</v>
      </c>
      <c r="F113" s="14">
        <v>1000</v>
      </c>
      <c r="G113" s="14">
        <v>0</v>
      </c>
      <c r="H113" s="14"/>
    </row>
    <row r="114" spans="1:8" x14ac:dyDescent="0.2">
      <c r="A114" s="10">
        <v>7226</v>
      </c>
      <c r="B114" s="15" t="s">
        <v>108</v>
      </c>
      <c r="C114" s="14">
        <v>94127</v>
      </c>
      <c r="D114" s="14" t="s">
        <v>0</v>
      </c>
      <c r="E114" s="14" t="s">
        <v>0</v>
      </c>
      <c r="F114" s="14">
        <v>0</v>
      </c>
      <c r="G114" s="14">
        <f t="shared" si="23"/>
        <v>0</v>
      </c>
      <c r="H114" s="14"/>
    </row>
    <row r="115" spans="1:8" x14ac:dyDescent="0.2">
      <c r="A115" s="10">
        <v>7227</v>
      </c>
      <c r="B115" s="15" t="s">
        <v>109</v>
      </c>
      <c r="C115" s="14">
        <v>16542</v>
      </c>
      <c r="D115" s="14" t="s">
        <v>0</v>
      </c>
      <c r="E115" s="14" t="s">
        <v>0</v>
      </c>
      <c r="F115" s="14">
        <v>138041.60000000001</v>
      </c>
      <c r="G115" s="14">
        <f t="shared" si="23"/>
        <v>834.491597146657</v>
      </c>
      <c r="H115" s="14"/>
    </row>
    <row r="116" spans="1:8" x14ac:dyDescent="0.2">
      <c r="A116" s="11">
        <v>723</v>
      </c>
      <c r="B116" s="16" t="s">
        <v>110</v>
      </c>
      <c r="C116" s="12">
        <f>+C117</f>
        <v>96172</v>
      </c>
      <c r="D116" s="12">
        <v>160000</v>
      </c>
      <c r="E116" s="12">
        <v>160000</v>
      </c>
      <c r="F116" s="12">
        <f>+F117</f>
        <v>216045</v>
      </c>
      <c r="G116" s="12">
        <f>F116/C116*100</f>
        <v>224.64438713970799</v>
      </c>
      <c r="H116" s="12">
        <f>F116/E116*100</f>
        <v>135.02812500000002</v>
      </c>
    </row>
    <row r="117" spans="1:8" x14ac:dyDescent="0.2">
      <c r="A117" s="10">
        <v>7231</v>
      </c>
      <c r="B117" s="15" t="s">
        <v>111</v>
      </c>
      <c r="C117" s="14">
        <v>96172</v>
      </c>
      <c r="D117" s="14" t="s">
        <v>0</v>
      </c>
      <c r="E117" s="14" t="s">
        <v>0</v>
      </c>
      <c r="F117" s="14">
        <v>216045</v>
      </c>
      <c r="G117" s="14">
        <f t="shared" si="23"/>
        <v>224.64438713970799</v>
      </c>
      <c r="H117" s="14"/>
    </row>
    <row r="118" spans="1:8" x14ac:dyDescent="0.2">
      <c r="A118" s="10"/>
      <c r="B118" s="15"/>
      <c r="C118" s="14"/>
      <c r="D118" s="14"/>
      <c r="E118" s="14"/>
      <c r="F118" s="14"/>
      <c r="G118" s="14"/>
      <c r="H118" s="14"/>
    </row>
    <row r="119" spans="1:8" ht="11.25" customHeight="1" x14ac:dyDescent="0.2">
      <c r="A119" s="47" t="s">
        <v>236</v>
      </c>
      <c r="B119" s="47"/>
      <c r="C119" s="26">
        <f>+C120+C220</f>
        <v>5779865568.4099998</v>
      </c>
      <c r="D119" s="26">
        <f t="shared" ref="D119:F119" si="24">+D120+D220</f>
        <v>13313227800</v>
      </c>
      <c r="E119" s="26">
        <f t="shared" si="24"/>
        <v>13313227800</v>
      </c>
      <c r="F119" s="26">
        <f t="shared" si="24"/>
        <v>5541079020.960001</v>
      </c>
      <c r="G119" s="26">
        <f>F119/C119*100</f>
        <v>95.868648766589089</v>
      </c>
      <c r="H119" s="43">
        <f>F119/E119*100</f>
        <v>41.620853366303855</v>
      </c>
    </row>
    <row r="120" spans="1:8" x14ac:dyDescent="0.2">
      <c r="A120" s="21">
        <v>3</v>
      </c>
      <c r="B120" s="22" t="s">
        <v>112</v>
      </c>
      <c r="C120" s="23">
        <f>+C121+C133+C166+C177+C185+C199+C203</f>
        <v>5335226005.5299997</v>
      </c>
      <c r="D120" s="23">
        <f t="shared" ref="D120:F120" si="25">+D121+D133+D166+D177+D185+D199+D203</f>
        <v>11641607700</v>
      </c>
      <c r="E120" s="23">
        <f t="shared" si="25"/>
        <v>11641607700</v>
      </c>
      <c r="F120" s="23">
        <f t="shared" si="25"/>
        <v>5196865950.0500011</v>
      </c>
      <c r="G120" s="23">
        <f>F120/C120*100</f>
        <v>97.406669270681562</v>
      </c>
      <c r="H120" s="23">
        <f>F120/E120*100</f>
        <v>44.640449016762531</v>
      </c>
    </row>
    <row r="121" spans="1:8" x14ac:dyDescent="0.2">
      <c r="A121" s="11">
        <v>31</v>
      </c>
      <c r="B121" s="16" t="s">
        <v>113</v>
      </c>
      <c r="C121" s="12">
        <f>+C122+C127+C129</f>
        <v>2523453393.6900001</v>
      </c>
      <c r="D121" s="12">
        <f t="shared" ref="D121:F121" si="26">+D122+D127+D129</f>
        <v>5202842495</v>
      </c>
      <c r="E121" s="12">
        <f t="shared" si="26"/>
        <v>5197877495</v>
      </c>
      <c r="F121" s="12">
        <f t="shared" si="26"/>
        <v>2575359629.7400002</v>
      </c>
      <c r="G121" s="12">
        <f>F121/C121*100</f>
        <v>102.05695243588781</v>
      </c>
      <c r="H121" s="12">
        <f>F121/E121*100</f>
        <v>49.546370267812563</v>
      </c>
    </row>
    <row r="122" spans="1:8" x14ac:dyDescent="0.2">
      <c r="A122" s="11">
        <v>311</v>
      </c>
      <c r="B122" s="16" t="s">
        <v>114</v>
      </c>
      <c r="C122" s="12">
        <f>+C123+C124+C125+C126</f>
        <v>2112445535.0599999</v>
      </c>
      <c r="D122" s="12">
        <v>4342773400</v>
      </c>
      <c r="E122" s="12">
        <v>4337808400</v>
      </c>
      <c r="F122" s="12">
        <f>+F123+F124+F125+F126</f>
        <v>2151300851.6900001</v>
      </c>
      <c r="G122" s="12">
        <f>F122/C122*100</f>
        <v>101.83935235181798</v>
      </c>
      <c r="H122" s="12">
        <f>F122/E122*100</f>
        <v>49.59418797035849</v>
      </c>
    </row>
    <row r="123" spans="1:8" x14ac:dyDescent="0.2">
      <c r="A123" s="10">
        <v>3111</v>
      </c>
      <c r="B123" s="15" t="s">
        <v>115</v>
      </c>
      <c r="C123" s="14">
        <v>2060685809.6099999</v>
      </c>
      <c r="D123" s="14" t="s">
        <v>0</v>
      </c>
      <c r="E123" s="14" t="s">
        <v>0</v>
      </c>
      <c r="F123" s="14">
        <v>2091781205.55</v>
      </c>
      <c r="G123" s="14">
        <f t="shared" ref="G123:G132" si="27">F123/C123*100</f>
        <v>101.5089828733224</v>
      </c>
      <c r="H123" s="14"/>
    </row>
    <row r="124" spans="1:8" x14ac:dyDescent="0.2">
      <c r="A124" s="10">
        <v>3112</v>
      </c>
      <c r="B124" s="15" t="s">
        <v>116</v>
      </c>
      <c r="C124" s="14">
        <v>346618.18</v>
      </c>
      <c r="D124" s="14" t="s">
        <v>0</v>
      </c>
      <c r="E124" s="14" t="s">
        <v>0</v>
      </c>
      <c r="F124" s="14">
        <v>125332.66</v>
      </c>
      <c r="G124" s="14">
        <f t="shared" si="27"/>
        <v>36.158709274856847</v>
      </c>
      <c r="H124" s="14"/>
    </row>
    <row r="125" spans="1:8" x14ac:dyDescent="0.2">
      <c r="A125" s="10">
        <v>3113</v>
      </c>
      <c r="B125" s="15" t="s">
        <v>117</v>
      </c>
      <c r="C125" s="14">
        <v>25978452.399999999</v>
      </c>
      <c r="D125" s="14" t="s">
        <v>0</v>
      </c>
      <c r="E125" s="14" t="s">
        <v>0</v>
      </c>
      <c r="F125" s="14">
        <v>32662278.66</v>
      </c>
      <c r="G125" s="14">
        <f t="shared" si="27"/>
        <v>125.72834654307583</v>
      </c>
      <c r="H125" s="14"/>
    </row>
    <row r="126" spans="1:8" x14ac:dyDescent="0.2">
      <c r="A126" s="10">
        <v>3114</v>
      </c>
      <c r="B126" s="15" t="s">
        <v>118</v>
      </c>
      <c r="C126" s="14">
        <v>25434654.870000001</v>
      </c>
      <c r="D126" s="14" t="s">
        <v>0</v>
      </c>
      <c r="E126" s="14" t="s">
        <v>0</v>
      </c>
      <c r="F126" s="14">
        <v>26732034.82</v>
      </c>
      <c r="G126" s="14">
        <f t="shared" si="27"/>
        <v>105.10083567727216</v>
      </c>
      <c r="H126" s="14"/>
    </row>
    <row r="127" spans="1:8" x14ac:dyDescent="0.2">
      <c r="A127" s="11">
        <v>312</v>
      </c>
      <c r="B127" s="16" t="s">
        <v>119</v>
      </c>
      <c r="C127" s="12">
        <f>+C128</f>
        <v>71236700.269999996</v>
      </c>
      <c r="D127" s="12">
        <v>166360400</v>
      </c>
      <c r="E127" s="12">
        <v>166360400</v>
      </c>
      <c r="F127" s="12">
        <f>+F128</f>
        <v>81187789.359999999</v>
      </c>
      <c r="G127" s="12">
        <f>F127/C127*100</f>
        <v>113.96904833082327</v>
      </c>
      <c r="H127" s="12">
        <f>F127/E127*100</f>
        <v>48.802352819541191</v>
      </c>
    </row>
    <row r="128" spans="1:8" x14ac:dyDescent="0.2">
      <c r="A128" s="10">
        <v>3121</v>
      </c>
      <c r="B128" s="15" t="s">
        <v>120</v>
      </c>
      <c r="C128" s="14">
        <v>71236700.269999996</v>
      </c>
      <c r="D128" s="14" t="s">
        <v>0</v>
      </c>
      <c r="E128" s="14" t="s">
        <v>0</v>
      </c>
      <c r="F128" s="14">
        <v>81187789.359999999</v>
      </c>
      <c r="G128" s="14">
        <f t="shared" si="27"/>
        <v>113.96904833082327</v>
      </c>
      <c r="H128" s="14"/>
    </row>
    <row r="129" spans="1:8" x14ac:dyDescent="0.2">
      <c r="A129" s="11">
        <v>313</v>
      </c>
      <c r="B129" s="16" t="s">
        <v>121</v>
      </c>
      <c r="C129" s="12">
        <f>+C130+C131+C132</f>
        <v>339771158.35999995</v>
      </c>
      <c r="D129" s="12">
        <v>693708695</v>
      </c>
      <c r="E129" s="12">
        <v>693708695</v>
      </c>
      <c r="F129" s="12">
        <f>+F130+F131+F132</f>
        <v>342870988.68999994</v>
      </c>
      <c r="G129" s="12">
        <f>F129/C129*100</f>
        <v>100.91232885832989</v>
      </c>
      <c r="H129" s="12">
        <f>F129/E129*100</f>
        <v>49.425787965653214</v>
      </c>
    </row>
    <row r="130" spans="1:8" x14ac:dyDescent="0.2">
      <c r="A130" s="10">
        <v>3131</v>
      </c>
      <c r="B130" s="15" t="s">
        <v>122</v>
      </c>
      <c r="C130" s="14">
        <v>2066673.14</v>
      </c>
      <c r="D130" s="14" t="s">
        <v>0</v>
      </c>
      <c r="E130" s="14" t="s">
        <v>0</v>
      </c>
      <c r="F130" s="14">
        <v>1906560.78</v>
      </c>
      <c r="G130" s="14">
        <f t="shared" si="27"/>
        <v>92.252652008628715</v>
      </c>
      <c r="H130" s="14"/>
    </row>
    <row r="131" spans="1:8" x14ac:dyDescent="0.2">
      <c r="A131" s="10">
        <v>3132</v>
      </c>
      <c r="B131" s="15" t="s">
        <v>123</v>
      </c>
      <c r="C131" s="14">
        <v>337543565.83999997</v>
      </c>
      <c r="D131" s="14" t="s">
        <v>0</v>
      </c>
      <c r="E131" s="14" t="s">
        <v>0</v>
      </c>
      <c r="F131" s="14">
        <v>340906051.06999999</v>
      </c>
      <c r="G131" s="14">
        <f t="shared" si="27"/>
        <v>100.99616333128208</v>
      </c>
      <c r="H131" s="14"/>
    </row>
    <row r="132" spans="1:8" x14ac:dyDescent="0.2">
      <c r="A132" s="10">
        <v>3133</v>
      </c>
      <c r="B132" s="15" t="s">
        <v>124</v>
      </c>
      <c r="C132" s="14">
        <v>160919.38</v>
      </c>
      <c r="D132" s="14" t="s">
        <v>0</v>
      </c>
      <c r="E132" s="14" t="s">
        <v>0</v>
      </c>
      <c r="F132" s="14">
        <v>58376.84</v>
      </c>
      <c r="G132" s="14">
        <f t="shared" si="27"/>
        <v>36.277072407313518</v>
      </c>
      <c r="H132" s="14"/>
    </row>
    <row r="133" spans="1:8" x14ac:dyDescent="0.2">
      <c r="A133" s="11">
        <v>32</v>
      </c>
      <c r="B133" s="16" t="s">
        <v>125</v>
      </c>
      <c r="C133" s="12">
        <f>+C134+C139+C146+C156+C158</f>
        <v>1654811332.4200001</v>
      </c>
      <c r="D133" s="12">
        <f t="shared" ref="D133:F133" si="28">+D134+D139+D146+D156+D158</f>
        <v>3795396645</v>
      </c>
      <c r="E133" s="12">
        <f t="shared" si="28"/>
        <v>3800360645</v>
      </c>
      <c r="F133" s="12">
        <f t="shared" si="28"/>
        <v>1394752245</v>
      </c>
      <c r="G133" s="12">
        <f>F133/C133*100</f>
        <v>84.284668449805139</v>
      </c>
      <c r="H133" s="12">
        <f>F133/E133*100</f>
        <v>36.700523326253951</v>
      </c>
    </row>
    <row r="134" spans="1:8" x14ac:dyDescent="0.2">
      <c r="A134" s="11">
        <v>321</v>
      </c>
      <c r="B134" s="16" t="s">
        <v>126</v>
      </c>
      <c r="C134" s="12">
        <f>+C135+C136+C137+C138</f>
        <v>71459707.090000004</v>
      </c>
      <c r="D134" s="12">
        <v>172103225</v>
      </c>
      <c r="E134" s="12">
        <v>172298225</v>
      </c>
      <c r="F134" s="12">
        <f>+F135+F136+F137+F138</f>
        <v>86724022.510000005</v>
      </c>
      <c r="G134" s="12">
        <f>F134/C134*100</f>
        <v>121.36073046139882</v>
      </c>
      <c r="H134" s="12">
        <f>F134/E134*100</f>
        <v>50.33367146411404</v>
      </c>
    </row>
    <row r="135" spans="1:8" x14ac:dyDescent="0.2">
      <c r="A135" s="10">
        <v>3211</v>
      </c>
      <c r="B135" s="15" t="s">
        <v>127</v>
      </c>
      <c r="C135" s="14">
        <v>2319719.44</v>
      </c>
      <c r="D135" s="14" t="s">
        <v>0</v>
      </c>
      <c r="E135" s="14" t="s">
        <v>0</v>
      </c>
      <c r="F135" s="14">
        <v>12850510.23</v>
      </c>
      <c r="G135" s="14">
        <f t="shared" ref="G135:G165" si="29">F135/C135*100</f>
        <v>553.96829497622355</v>
      </c>
      <c r="H135" s="14"/>
    </row>
    <row r="136" spans="1:8" x14ac:dyDescent="0.2">
      <c r="A136" s="10">
        <v>3212</v>
      </c>
      <c r="B136" s="15" t="s">
        <v>128</v>
      </c>
      <c r="C136" s="14">
        <v>65201214.640000001</v>
      </c>
      <c r="D136" s="14" t="s">
        <v>0</v>
      </c>
      <c r="E136" s="14" t="s">
        <v>0</v>
      </c>
      <c r="F136" s="14">
        <v>67846165.230000004</v>
      </c>
      <c r="G136" s="14">
        <f t="shared" si="29"/>
        <v>104.05659711188473</v>
      </c>
      <c r="H136" s="14"/>
    </row>
    <row r="137" spans="1:8" x14ac:dyDescent="0.2">
      <c r="A137" s="10">
        <v>3213</v>
      </c>
      <c r="B137" s="15" t="s">
        <v>129</v>
      </c>
      <c r="C137" s="14">
        <v>3394450.45</v>
      </c>
      <c r="D137" s="14" t="s">
        <v>0</v>
      </c>
      <c r="E137" s="14" t="s">
        <v>0</v>
      </c>
      <c r="F137" s="14">
        <v>5685768.0700000003</v>
      </c>
      <c r="G137" s="14">
        <f t="shared" si="29"/>
        <v>167.50187265216968</v>
      </c>
      <c r="H137" s="14"/>
    </row>
    <row r="138" spans="1:8" x14ac:dyDescent="0.2">
      <c r="A138" s="10">
        <v>3214</v>
      </c>
      <c r="B138" s="15" t="s">
        <v>130</v>
      </c>
      <c r="C138" s="14">
        <v>544322.56000000006</v>
      </c>
      <c r="D138" s="14" t="s">
        <v>0</v>
      </c>
      <c r="E138" s="14" t="s">
        <v>0</v>
      </c>
      <c r="F138" s="14">
        <v>341578.98</v>
      </c>
      <c r="G138" s="14">
        <f t="shared" si="29"/>
        <v>62.75304481225249</v>
      </c>
      <c r="H138" s="14"/>
    </row>
    <row r="139" spans="1:8" x14ac:dyDescent="0.2">
      <c r="A139" s="11">
        <v>322</v>
      </c>
      <c r="B139" s="16" t="s">
        <v>131</v>
      </c>
      <c r="C139" s="12">
        <f>+C140+C141+C142+C143+C144+C145</f>
        <v>428446429.54999995</v>
      </c>
      <c r="D139" s="12">
        <v>958296062</v>
      </c>
      <c r="E139" s="12">
        <v>958796062</v>
      </c>
      <c r="F139" s="12">
        <f>+F140+F141+F142+F143+F144+F145</f>
        <v>464660930.35999995</v>
      </c>
      <c r="G139" s="12">
        <f>F139/C139*100</f>
        <v>108.45251548671706</v>
      </c>
      <c r="H139" s="12">
        <f>F139/E139*100</f>
        <v>48.462957742102191</v>
      </c>
    </row>
    <row r="140" spans="1:8" x14ac:dyDescent="0.2">
      <c r="A140" s="10">
        <v>3221</v>
      </c>
      <c r="B140" s="15" t="s">
        <v>132</v>
      </c>
      <c r="C140" s="14">
        <v>32358786.280000001</v>
      </c>
      <c r="D140" s="14" t="s">
        <v>0</v>
      </c>
      <c r="E140" s="14" t="s">
        <v>0</v>
      </c>
      <c r="F140" s="14">
        <v>32737181.210000001</v>
      </c>
      <c r="G140" s="14">
        <f t="shared" si="29"/>
        <v>101.16937306215922</v>
      </c>
      <c r="H140" s="14"/>
    </row>
    <row r="141" spans="1:8" x14ac:dyDescent="0.2">
      <c r="A141" s="10">
        <v>3222</v>
      </c>
      <c r="B141" s="15" t="s">
        <v>133</v>
      </c>
      <c r="C141" s="14">
        <v>230757665.09</v>
      </c>
      <c r="D141" s="14" t="s">
        <v>0</v>
      </c>
      <c r="E141" s="14" t="s">
        <v>0</v>
      </c>
      <c r="F141" s="14">
        <v>248595974.69</v>
      </c>
      <c r="G141" s="14">
        <f t="shared" si="29"/>
        <v>107.73032158781928</v>
      </c>
      <c r="H141" s="14"/>
    </row>
    <row r="142" spans="1:8" x14ac:dyDescent="0.2">
      <c r="A142" s="10">
        <v>3223</v>
      </c>
      <c r="B142" s="15" t="s">
        <v>134</v>
      </c>
      <c r="C142" s="14">
        <v>144144569.93000001</v>
      </c>
      <c r="D142" s="14" t="s">
        <v>0</v>
      </c>
      <c r="E142" s="14" t="s">
        <v>0</v>
      </c>
      <c r="F142" s="14">
        <v>164583429.66</v>
      </c>
      <c r="G142" s="14">
        <f t="shared" si="29"/>
        <v>114.17941705325812</v>
      </c>
      <c r="H142" s="14"/>
    </row>
    <row r="143" spans="1:8" x14ac:dyDescent="0.2">
      <c r="A143" s="10">
        <v>3224</v>
      </c>
      <c r="B143" s="15" t="s">
        <v>135</v>
      </c>
      <c r="C143" s="14">
        <v>9709028.7799999993</v>
      </c>
      <c r="D143" s="14" t="s">
        <v>0</v>
      </c>
      <c r="E143" s="14" t="s">
        <v>0</v>
      </c>
      <c r="F143" s="14">
        <v>9879591.9199999999</v>
      </c>
      <c r="G143" s="14">
        <f t="shared" si="29"/>
        <v>101.75674770221457</v>
      </c>
      <c r="H143" s="14"/>
    </row>
    <row r="144" spans="1:8" x14ac:dyDescent="0.2">
      <c r="A144" s="10">
        <v>3225</v>
      </c>
      <c r="B144" s="15" t="s">
        <v>136</v>
      </c>
      <c r="C144" s="14">
        <v>5370236.9400000004</v>
      </c>
      <c r="D144" s="14" t="s">
        <v>0</v>
      </c>
      <c r="E144" s="14" t="s">
        <v>0</v>
      </c>
      <c r="F144" s="14">
        <v>4732781.6100000003</v>
      </c>
      <c r="G144" s="14">
        <f t="shared" si="29"/>
        <v>88.129847209311393</v>
      </c>
      <c r="H144" s="14"/>
    </row>
    <row r="145" spans="1:8" x14ac:dyDescent="0.2">
      <c r="A145" s="10">
        <v>3227</v>
      </c>
      <c r="B145" s="15" t="s">
        <v>280</v>
      </c>
      <c r="C145" s="14">
        <v>6106142.5300000003</v>
      </c>
      <c r="D145" s="14" t="s">
        <v>0</v>
      </c>
      <c r="E145" s="14" t="s">
        <v>0</v>
      </c>
      <c r="F145" s="14">
        <v>4131971.27</v>
      </c>
      <c r="G145" s="14">
        <f t="shared" si="29"/>
        <v>67.669093043591303</v>
      </c>
      <c r="H145" s="14"/>
    </row>
    <row r="146" spans="1:8" x14ac:dyDescent="0.2">
      <c r="A146" s="11">
        <v>323</v>
      </c>
      <c r="B146" s="16" t="s">
        <v>137</v>
      </c>
      <c r="C146" s="12">
        <f>+C147+C148+C149+C150+C151+C152+C154+C153+C155</f>
        <v>1103670984.97</v>
      </c>
      <c r="D146" s="12">
        <v>2532469758</v>
      </c>
      <c r="E146" s="12">
        <v>2536597758</v>
      </c>
      <c r="F146" s="12">
        <f>+F147+F148+F149+F150+F151+F152+F154+F153+F155</f>
        <v>792685579.56999993</v>
      </c>
      <c r="G146" s="12">
        <f>F146/C146*100</f>
        <v>71.822634676904798</v>
      </c>
      <c r="H146" s="12">
        <f>F146/E146*100</f>
        <v>31.24995191176858</v>
      </c>
    </row>
    <row r="147" spans="1:8" x14ac:dyDescent="0.2">
      <c r="A147" s="10">
        <v>3231</v>
      </c>
      <c r="B147" s="15" t="s">
        <v>138</v>
      </c>
      <c r="C147" s="14">
        <v>24129818.039999999</v>
      </c>
      <c r="D147" s="14" t="s">
        <v>0</v>
      </c>
      <c r="E147" s="14" t="s">
        <v>0</v>
      </c>
      <c r="F147" s="14">
        <v>25352813.379999999</v>
      </c>
      <c r="G147" s="14">
        <f t="shared" si="29"/>
        <v>105.06839851826749</v>
      </c>
      <c r="H147" s="14"/>
    </row>
    <row r="148" spans="1:8" x14ac:dyDescent="0.2">
      <c r="A148" s="10">
        <v>3232</v>
      </c>
      <c r="B148" s="15" t="s">
        <v>139</v>
      </c>
      <c r="C148" s="14">
        <v>520729496.66000003</v>
      </c>
      <c r="D148" s="14" t="s">
        <v>0</v>
      </c>
      <c r="E148" s="14" t="s">
        <v>0</v>
      </c>
      <c r="F148" s="14">
        <v>291644381.77999997</v>
      </c>
      <c r="G148" s="14">
        <f t="shared" si="29"/>
        <v>56.006887193951947</v>
      </c>
      <c r="H148" s="14"/>
    </row>
    <row r="149" spans="1:8" x14ac:dyDescent="0.2">
      <c r="A149" s="10">
        <v>3233</v>
      </c>
      <c r="B149" s="15" t="s">
        <v>140</v>
      </c>
      <c r="C149" s="14">
        <v>8635321.8699999992</v>
      </c>
      <c r="D149" s="14" t="s">
        <v>0</v>
      </c>
      <c r="E149" s="14" t="s">
        <v>0</v>
      </c>
      <c r="F149" s="14">
        <v>4724825.45</v>
      </c>
      <c r="G149" s="14">
        <f t="shared" si="29"/>
        <v>54.715105251774489</v>
      </c>
      <c r="H149" s="14"/>
    </row>
    <row r="150" spans="1:8" x14ac:dyDescent="0.2">
      <c r="A150" s="10">
        <v>3234</v>
      </c>
      <c r="B150" s="15" t="s">
        <v>141</v>
      </c>
      <c r="C150" s="14">
        <v>60837850.979999997</v>
      </c>
      <c r="D150" s="14" t="s">
        <v>0</v>
      </c>
      <c r="E150" s="14" t="s">
        <v>0</v>
      </c>
      <c r="F150" s="14">
        <v>54814343.640000001</v>
      </c>
      <c r="G150" s="14">
        <f t="shared" si="29"/>
        <v>90.099079367579606</v>
      </c>
      <c r="H150" s="14"/>
    </row>
    <row r="151" spans="1:8" x14ac:dyDescent="0.2">
      <c r="A151" s="10">
        <v>3235</v>
      </c>
      <c r="B151" s="15" t="s">
        <v>142</v>
      </c>
      <c r="C151" s="14">
        <v>253358823.63</v>
      </c>
      <c r="D151" s="14" t="s">
        <v>0</v>
      </c>
      <c r="E151" s="14" t="s">
        <v>0</v>
      </c>
      <c r="F151" s="14">
        <v>236927070.78</v>
      </c>
      <c r="G151" s="14">
        <f t="shared" si="29"/>
        <v>93.514434344707652</v>
      </c>
      <c r="H151" s="14"/>
    </row>
    <row r="152" spans="1:8" x14ac:dyDescent="0.2">
      <c r="A152" s="10">
        <v>3236</v>
      </c>
      <c r="B152" s="15" t="s">
        <v>143</v>
      </c>
      <c r="C152" s="14">
        <v>13153702.34</v>
      </c>
      <c r="D152" s="14" t="s">
        <v>0</v>
      </c>
      <c r="E152" s="14" t="s">
        <v>0</v>
      </c>
      <c r="F152" s="14">
        <v>14486511.85</v>
      </c>
      <c r="G152" s="14">
        <f t="shared" si="29"/>
        <v>110.13258074076199</v>
      </c>
      <c r="H152" s="14"/>
    </row>
    <row r="153" spans="1:8" x14ac:dyDescent="0.2">
      <c r="A153" s="10">
        <v>3237</v>
      </c>
      <c r="B153" s="15" t="s">
        <v>144</v>
      </c>
      <c r="C153" s="14">
        <v>66893578.68</v>
      </c>
      <c r="D153" s="14" t="s">
        <v>0</v>
      </c>
      <c r="E153" s="14" t="s">
        <v>0</v>
      </c>
      <c r="F153" s="14">
        <v>56662480.950000003</v>
      </c>
      <c r="G153" s="14">
        <f t="shared" si="29"/>
        <v>84.705411293746621</v>
      </c>
      <c r="H153" s="14"/>
    </row>
    <row r="154" spans="1:8" x14ac:dyDescent="0.2">
      <c r="A154" s="10">
        <v>3238</v>
      </c>
      <c r="B154" s="15" t="s">
        <v>145</v>
      </c>
      <c r="C154" s="14">
        <v>30557778.170000002</v>
      </c>
      <c r="D154" s="14" t="s">
        <v>0</v>
      </c>
      <c r="E154" s="14" t="s">
        <v>0</v>
      </c>
      <c r="F154" s="14">
        <v>20117080.43</v>
      </c>
      <c r="G154" s="14">
        <f t="shared" si="29"/>
        <v>65.832929076466286</v>
      </c>
      <c r="H154" s="14"/>
    </row>
    <row r="155" spans="1:8" x14ac:dyDescent="0.2">
      <c r="A155" s="10">
        <v>3239</v>
      </c>
      <c r="B155" s="15" t="s">
        <v>146</v>
      </c>
      <c r="C155" s="14">
        <v>125374614.59999999</v>
      </c>
      <c r="D155" s="14" t="s">
        <v>0</v>
      </c>
      <c r="E155" s="14" t="s">
        <v>0</v>
      </c>
      <c r="F155" s="14">
        <v>87956071.310000002</v>
      </c>
      <c r="G155" s="14">
        <f t="shared" si="29"/>
        <v>70.154609520131686</v>
      </c>
      <c r="H155" s="14"/>
    </row>
    <row r="156" spans="1:8" x14ac:dyDescent="0.2">
      <c r="A156" s="11">
        <v>324</v>
      </c>
      <c r="B156" s="16" t="s">
        <v>147</v>
      </c>
      <c r="C156" s="12">
        <f>+C157</f>
        <v>4286902.7699999996</v>
      </c>
      <c r="D156" s="12">
        <v>6322500</v>
      </c>
      <c r="E156" s="12">
        <v>6354500</v>
      </c>
      <c r="F156" s="12">
        <f>+F157</f>
        <v>5406793.5999999996</v>
      </c>
      <c r="G156" s="12">
        <f>F156/C156*100</f>
        <v>126.12354163563172</v>
      </c>
      <c r="H156" s="12">
        <f>F156/E156*100</f>
        <v>85.08605869856008</v>
      </c>
    </row>
    <row r="157" spans="1:8" x14ac:dyDescent="0.2">
      <c r="A157" s="10">
        <v>3241</v>
      </c>
      <c r="B157" s="15" t="s">
        <v>147</v>
      </c>
      <c r="C157" s="14">
        <v>4286902.7699999996</v>
      </c>
      <c r="D157" s="14" t="s">
        <v>0</v>
      </c>
      <c r="E157" s="14" t="s">
        <v>0</v>
      </c>
      <c r="F157" s="14">
        <v>5406793.5999999996</v>
      </c>
      <c r="G157" s="14">
        <f t="shared" si="29"/>
        <v>126.12354163563172</v>
      </c>
      <c r="H157" s="14"/>
    </row>
    <row r="158" spans="1:8" x14ac:dyDescent="0.2">
      <c r="A158" s="11">
        <v>329</v>
      </c>
      <c r="B158" s="16" t="s">
        <v>148</v>
      </c>
      <c r="C158" s="12">
        <f>+C159+C160+C161+C162+C163+C164+C165</f>
        <v>46947308.040000007</v>
      </c>
      <c r="D158" s="12">
        <v>126205100</v>
      </c>
      <c r="E158" s="12">
        <v>126314100</v>
      </c>
      <c r="F158" s="12">
        <f>+F159+F160+F161+F162+F163+F164+F165</f>
        <v>45274918.960000008</v>
      </c>
      <c r="G158" s="12">
        <f>F158/C158*100</f>
        <v>96.437731682985756</v>
      </c>
      <c r="H158" s="12">
        <f>F158/E158*100</f>
        <v>35.843123578444533</v>
      </c>
    </row>
    <row r="159" spans="1:8" x14ac:dyDescent="0.2">
      <c r="A159" s="10">
        <v>3291</v>
      </c>
      <c r="B159" s="15" t="s">
        <v>149</v>
      </c>
      <c r="C159" s="14">
        <v>21457387.920000002</v>
      </c>
      <c r="D159" s="14" t="s">
        <v>0</v>
      </c>
      <c r="E159" s="14" t="s">
        <v>0</v>
      </c>
      <c r="F159" s="14">
        <v>17455187.210000001</v>
      </c>
      <c r="G159" s="14">
        <f t="shared" si="29"/>
        <v>81.348145799845327</v>
      </c>
      <c r="H159" s="14"/>
    </row>
    <row r="160" spans="1:8" x14ac:dyDescent="0.2">
      <c r="A160" s="10">
        <v>3292</v>
      </c>
      <c r="B160" s="15" t="s">
        <v>150</v>
      </c>
      <c r="C160" s="14">
        <v>7002434.75</v>
      </c>
      <c r="D160" s="14" t="s">
        <v>0</v>
      </c>
      <c r="E160" s="14" t="s">
        <v>0</v>
      </c>
      <c r="F160" s="14">
        <v>6688793.9900000002</v>
      </c>
      <c r="G160" s="14">
        <f t="shared" si="29"/>
        <v>95.520975614945939</v>
      </c>
      <c r="H160" s="14"/>
    </row>
    <row r="161" spans="1:8" x14ac:dyDescent="0.2">
      <c r="A161" s="10">
        <v>3293</v>
      </c>
      <c r="B161" s="15" t="s">
        <v>151</v>
      </c>
      <c r="C161" s="14">
        <v>1103088.47</v>
      </c>
      <c r="D161" s="14" t="s">
        <v>0</v>
      </c>
      <c r="E161" s="14" t="s">
        <v>0</v>
      </c>
      <c r="F161" s="14">
        <v>1822838</v>
      </c>
      <c r="G161" s="14">
        <f t="shared" si="29"/>
        <v>165.24857702483285</v>
      </c>
      <c r="H161" s="14"/>
    </row>
    <row r="162" spans="1:8" x14ac:dyDescent="0.2">
      <c r="A162" s="10">
        <v>3294</v>
      </c>
      <c r="B162" s="15" t="s">
        <v>152</v>
      </c>
      <c r="C162" s="14">
        <v>1488184.94</v>
      </c>
      <c r="D162" s="14" t="s">
        <v>0</v>
      </c>
      <c r="E162" s="14" t="s">
        <v>0</v>
      </c>
      <c r="F162" s="14">
        <v>1457403.55</v>
      </c>
      <c r="G162" s="14">
        <f t="shared" si="29"/>
        <v>97.931615273569435</v>
      </c>
      <c r="H162" s="14"/>
    </row>
    <row r="163" spans="1:8" x14ac:dyDescent="0.2">
      <c r="A163" s="10">
        <v>3295</v>
      </c>
      <c r="B163" s="15" t="s">
        <v>153</v>
      </c>
      <c r="C163" s="14">
        <v>4407310.45</v>
      </c>
      <c r="D163" s="14" t="s">
        <v>0</v>
      </c>
      <c r="E163" s="14" t="s">
        <v>0</v>
      </c>
      <c r="F163" s="14">
        <v>4485933.1900000004</v>
      </c>
      <c r="G163" s="14">
        <f t="shared" si="29"/>
        <v>101.78391653803286</v>
      </c>
      <c r="H163" s="14"/>
    </row>
    <row r="164" spans="1:8" x14ac:dyDescent="0.2">
      <c r="A164" s="10">
        <v>3296</v>
      </c>
      <c r="B164" s="15" t="s">
        <v>154</v>
      </c>
      <c r="C164" s="14">
        <v>1806437.13</v>
      </c>
      <c r="D164" s="14" t="s">
        <v>0</v>
      </c>
      <c r="E164" s="14" t="s">
        <v>0</v>
      </c>
      <c r="F164" s="14">
        <v>2644296.9500000002</v>
      </c>
      <c r="G164" s="14">
        <f t="shared" si="29"/>
        <v>146.38189760858162</v>
      </c>
      <c r="H164" s="14"/>
    </row>
    <row r="165" spans="1:8" x14ac:dyDescent="0.2">
      <c r="A165" s="10">
        <v>3299</v>
      </c>
      <c r="B165" s="15" t="s">
        <v>148</v>
      </c>
      <c r="C165" s="14">
        <v>9682464.3800000008</v>
      </c>
      <c r="D165" s="14" t="s">
        <v>0</v>
      </c>
      <c r="E165" s="14" t="s">
        <v>0</v>
      </c>
      <c r="F165" s="14">
        <v>10720466.07</v>
      </c>
      <c r="G165" s="14">
        <f t="shared" si="29"/>
        <v>110.72042869730649</v>
      </c>
      <c r="H165" s="14"/>
    </row>
    <row r="166" spans="1:8" x14ac:dyDescent="0.2">
      <c r="A166" s="11">
        <v>34</v>
      </c>
      <c r="B166" s="16" t="s">
        <v>155</v>
      </c>
      <c r="C166" s="12">
        <f>+C167+C172</f>
        <v>30507452.459999997</v>
      </c>
      <c r="D166" s="12">
        <f t="shared" ref="D166:F166" si="30">+D167+D172</f>
        <v>60324860</v>
      </c>
      <c r="E166" s="12">
        <f t="shared" si="30"/>
        <v>60325860</v>
      </c>
      <c r="F166" s="12">
        <f t="shared" si="30"/>
        <v>35350401</v>
      </c>
      <c r="G166" s="12">
        <f>F166/C166*100</f>
        <v>115.8746409466666</v>
      </c>
      <c r="H166" s="12">
        <f>F166/E166*100</f>
        <v>58.599083378173148</v>
      </c>
    </row>
    <row r="167" spans="1:8" x14ac:dyDescent="0.2">
      <c r="A167" s="11">
        <v>342</v>
      </c>
      <c r="B167" s="16" t="s">
        <v>156</v>
      </c>
      <c r="C167" s="12">
        <f>+C168+C169+C170+C171</f>
        <v>21819415.049999997</v>
      </c>
      <c r="D167" s="12">
        <v>44942000</v>
      </c>
      <c r="E167" s="12">
        <v>44942000</v>
      </c>
      <c r="F167" s="12">
        <f>+F168+F169+F170+F171</f>
        <v>22780308.5</v>
      </c>
      <c r="G167" s="12">
        <f>F167/C167*100</f>
        <v>104.40384606002536</v>
      </c>
      <c r="H167" s="12">
        <f>F167/E167*100</f>
        <v>50.688239286191092</v>
      </c>
    </row>
    <row r="168" spans="1:8" ht="22.5" x14ac:dyDescent="0.2">
      <c r="A168" s="10">
        <v>3422</v>
      </c>
      <c r="B168" s="15" t="s">
        <v>281</v>
      </c>
      <c r="C168" s="14">
        <v>75616</v>
      </c>
      <c r="D168" s="14" t="s">
        <v>0</v>
      </c>
      <c r="E168" s="14" t="s">
        <v>0</v>
      </c>
      <c r="F168" s="14">
        <v>87725.27</v>
      </c>
      <c r="G168" s="14">
        <f t="shared" ref="G168:G176" si="31">F168/C168*100</f>
        <v>116.01416366906476</v>
      </c>
      <c r="H168" s="14"/>
    </row>
    <row r="169" spans="1:8" ht="22.5" x14ac:dyDescent="0.2">
      <c r="A169" s="10">
        <v>3423</v>
      </c>
      <c r="B169" s="15" t="s">
        <v>157</v>
      </c>
      <c r="C169" s="14">
        <v>19360145.329999998</v>
      </c>
      <c r="D169" s="14" t="s">
        <v>0</v>
      </c>
      <c r="E169" s="14" t="s">
        <v>0</v>
      </c>
      <c r="F169" s="14">
        <v>20309294.800000001</v>
      </c>
      <c r="G169" s="14">
        <f t="shared" si="31"/>
        <v>104.90259475753636</v>
      </c>
      <c r="H169" s="14"/>
    </row>
    <row r="170" spans="1:8" ht="22.5" x14ac:dyDescent="0.2">
      <c r="A170" s="10">
        <v>3426</v>
      </c>
      <c r="B170" s="15" t="s">
        <v>158</v>
      </c>
      <c r="C170" s="14">
        <v>2371204.2200000002</v>
      </c>
      <c r="D170" s="14" t="s">
        <v>0</v>
      </c>
      <c r="E170" s="14" t="s">
        <v>0</v>
      </c>
      <c r="F170" s="14">
        <v>2377575.2000000002</v>
      </c>
      <c r="G170" s="14">
        <f t="shared" si="31"/>
        <v>100.26868120199279</v>
      </c>
      <c r="H170" s="14"/>
    </row>
    <row r="171" spans="1:8" ht="22.5" x14ac:dyDescent="0.2">
      <c r="A171" s="10">
        <v>3427</v>
      </c>
      <c r="B171" s="15" t="s">
        <v>159</v>
      </c>
      <c r="C171" s="14">
        <v>12449.5</v>
      </c>
      <c r="D171" s="14" t="s">
        <v>0</v>
      </c>
      <c r="E171" s="14" t="s">
        <v>0</v>
      </c>
      <c r="F171" s="14">
        <v>5713.23</v>
      </c>
      <c r="G171" s="14">
        <f t="shared" si="31"/>
        <v>45.891240612072771</v>
      </c>
      <c r="H171" s="14"/>
    </row>
    <row r="172" spans="1:8" x14ac:dyDescent="0.2">
      <c r="A172" s="11">
        <v>343</v>
      </c>
      <c r="B172" s="16" t="s">
        <v>160</v>
      </c>
      <c r="C172" s="12">
        <f>+C173+C174+C175+C176</f>
        <v>8688037.4100000001</v>
      </c>
      <c r="D172" s="12">
        <v>15382860</v>
      </c>
      <c r="E172" s="12">
        <v>15383860</v>
      </c>
      <c r="F172" s="12">
        <f>+F173+F174+F175+F176</f>
        <v>12570092.5</v>
      </c>
      <c r="G172" s="12">
        <f>F172/C172*100</f>
        <v>144.68276213373258</v>
      </c>
      <c r="H172" s="12">
        <f>F172/E172*100</f>
        <v>81.709613192007723</v>
      </c>
    </row>
    <row r="173" spans="1:8" x14ac:dyDescent="0.2">
      <c r="A173" s="10">
        <v>3431</v>
      </c>
      <c r="B173" s="15" t="s">
        <v>161</v>
      </c>
      <c r="C173" s="14">
        <v>2888334.29</v>
      </c>
      <c r="D173" s="14" t="s">
        <v>0</v>
      </c>
      <c r="E173" s="14" t="s">
        <v>0</v>
      </c>
      <c r="F173" s="14">
        <v>4593304.78</v>
      </c>
      <c r="G173" s="14">
        <f t="shared" si="31"/>
        <v>159.02954155628572</v>
      </c>
      <c r="H173" s="14"/>
    </row>
    <row r="174" spans="1:8" x14ac:dyDescent="0.2">
      <c r="A174" s="10">
        <v>3432</v>
      </c>
      <c r="B174" s="15" t="s">
        <v>162</v>
      </c>
      <c r="C174" s="14">
        <v>29117.69</v>
      </c>
      <c r="D174" s="14" t="s">
        <v>0</v>
      </c>
      <c r="E174" s="14" t="s">
        <v>0</v>
      </c>
      <c r="F174" s="14">
        <v>52911.89</v>
      </c>
      <c r="G174" s="14">
        <f t="shared" si="31"/>
        <v>181.71733403302255</v>
      </c>
      <c r="H174" s="14"/>
    </row>
    <row r="175" spans="1:8" x14ac:dyDescent="0.2">
      <c r="A175" s="10">
        <v>3433</v>
      </c>
      <c r="B175" s="15" t="s">
        <v>163</v>
      </c>
      <c r="C175" s="14">
        <v>5491054.0300000003</v>
      </c>
      <c r="D175" s="14" t="s">
        <v>0</v>
      </c>
      <c r="E175" s="14" t="s">
        <v>0</v>
      </c>
      <c r="F175" s="14">
        <v>7667652.5099999998</v>
      </c>
      <c r="G175" s="14">
        <f t="shared" si="31"/>
        <v>139.6389922245948</v>
      </c>
      <c r="H175" s="14"/>
    </row>
    <row r="176" spans="1:8" x14ac:dyDescent="0.2">
      <c r="A176" s="10">
        <v>3434</v>
      </c>
      <c r="B176" s="15" t="s">
        <v>164</v>
      </c>
      <c r="C176" s="14">
        <v>279531.40000000002</v>
      </c>
      <c r="D176" s="14" t="s">
        <v>0</v>
      </c>
      <c r="E176" s="14" t="s">
        <v>0</v>
      </c>
      <c r="F176" s="14">
        <v>256223.32</v>
      </c>
      <c r="G176" s="14">
        <f t="shared" si="31"/>
        <v>91.661731025566354</v>
      </c>
      <c r="H176" s="14"/>
    </row>
    <row r="177" spans="1:9" x14ac:dyDescent="0.2">
      <c r="A177" s="11">
        <v>35</v>
      </c>
      <c r="B177" s="16" t="s">
        <v>165</v>
      </c>
      <c r="C177" s="12">
        <f>+C178+C180+C183</f>
        <v>476658132.39999998</v>
      </c>
      <c r="D177" s="12">
        <f t="shared" ref="D177:F177" si="32">+D178+D180+D183</f>
        <v>957558000</v>
      </c>
      <c r="E177" s="12">
        <f t="shared" si="32"/>
        <v>957558000</v>
      </c>
      <c r="F177" s="12">
        <f t="shared" si="32"/>
        <v>461256178.29000002</v>
      </c>
      <c r="G177" s="12">
        <f>F177/C177*100</f>
        <v>96.768762963835258</v>
      </c>
      <c r="H177" s="12">
        <f>F177/E177*100</f>
        <v>48.170051139461009</v>
      </c>
    </row>
    <row r="178" spans="1:9" x14ac:dyDescent="0.2">
      <c r="A178" s="11">
        <v>351</v>
      </c>
      <c r="B178" s="16" t="s">
        <v>166</v>
      </c>
      <c r="C178" s="12">
        <f>+C179</f>
        <v>448312733.88</v>
      </c>
      <c r="D178" s="12">
        <v>930730000</v>
      </c>
      <c r="E178" s="12">
        <v>930730000</v>
      </c>
      <c r="F178" s="12">
        <f>+F179</f>
        <v>456623746.06</v>
      </c>
      <c r="G178" s="12">
        <f>F178/C178*100</f>
        <v>101.85384254158274</v>
      </c>
      <c r="H178" s="12">
        <f>F178/E178*100</f>
        <v>49.060817429329667</v>
      </c>
      <c r="I178" s="13"/>
    </row>
    <row r="179" spans="1:9" x14ac:dyDescent="0.2">
      <c r="A179" s="10">
        <v>3512</v>
      </c>
      <c r="B179" s="15" t="s">
        <v>166</v>
      </c>
      <c r="C179" s="14">
        <v>448312733.88</v>
      </c>
      <c r="D179" s="14" t="s">
        <v>0</v>
      </c>
      <c r="E179" s="14" t="s">
        <v>0</v>
      </c>
      <c r="F179" s="14">
        <v>456623746.06</v>
      </c>
      <c r="G179" s="14">
        <f t="shared" ref="G179" si="33">F179/C179*100</f>
        <v>101.85384254158274</v>
      </c>
      <c r="H179" s="14"/>
    </row>
    <row r="180" spans="1:9" ht="22.5" x14ac:dyDescent="0.2">
      <c r="A180" s="11">
        <v>352</v>
      </c>
      <c r="B180" s="16" t="s">
        <v>167</v>
      </c>
      <c r="C180" s="12">
        <f>+C181+C182</f>
        <v>27235810.989999998</v>
      </c>
      <c r="D180" s="12">
        <v>19500000</v>
      </c>
      <c r="E180" s="12">
        <v>19500000</v>
      </c>
      <c r="F180" s="12">
        <f>+F181+F182</f>
        <v>2665059.5</v>
      </c>
      <c r="G180" s="12">
        <f>F180/C180*100</f>
        <v>9.7851299562128435</v>
      </c>
      <c r="H180" s="12">
        <f>F180/E180*100</f>
        <v>13.666971794871795</v>
      </c>
    </row>
    <row r="181" spans="1:9" x14ac:dyDescent="0.2">
      <c r="A181" s="10">
        <v>3522</v>
      </c>
      <c r="B181" s="15" t="s">
        <v>168</v>
      </c>
      <c r="C181" s="14">
        <v>8337730.6600000001</v>
      </c>
      <c r="D181" s="14" t="s">
        <v>0</v>
      </c>
      <c r="E181" s="14" t="s">
        <v>0</v>
      </c>
      <c r="F181" s="14">
        <v>319302.19</v>
      </c>
      <c r="G181" s="14">
        <f t="shared" ref="G181:G184" si="34">F181/C181*100</f>
        <v>3.829605476845662</v>
      </c>
      <c r="H181" s="14"/>
    </row>
    <row r="182" spans="1:9" x14ac:dyDescent="0.2">
      <c r="A182" s="10">
        <v>3523</v>
      </c>
      <c r="B182" s="15" t="s">
        <v>169</v>
      </c>
      <c r="C182" s="14">
        <v>18898080.329999998</v>
      </c>
      <c r="D182" s="14" t="s">
        <v>0</v>
      </c>
      <c r="E182" s="14" t="s">
        <v>0</v>
      </c>
      <c r="F182" s="14">
        <v>2345757.31</v>
      </c>
      <c r="G182" s="14">
        <f t="shared" si="34"/>
        <v>12.412675092063175</v>
      </c>
      <c r="H182" s="14"/>
    </row>
    <row r="183" spans="1:9" ht="22.5" x14ac:dyDescent="0.2">
      <c r="A183" s="11">
        <v>353</v>
      </c>
      <c r="B183" s="16" t="s">
        <v>170</v>
      </c>
      <c r="C183" s="12">
        <f>+C184</f>
        <v>1109587.53</v>
      </c>
      <c r="D183" s="12">
        <v>7328000</v>
      </c>
      <c r="E183" s="12">
        <v>7328000</v>
      </c>
      <c r="F183" s="12">
        <f>+F184</f>
        <v>1967372.73</v>
      </c>
      <c r="G183" s="12">
        <f>F183/C183*100</f>
        <v>177.30667268764276</v>
      </c>
      <c r="H183" s="12">
        <f>F183/E183*100</f>
        <v>26.847335289301309</v>
      </c>
    </row>
    <row r="184" spans="1:9" ht="22.5" x14ac:dyDescent="0.2">
      <c r="A184" s="10">
        <v>3531</v>
      </c>
      <c r="B184" s="15" t="s">
        <v>170</v>
      </c>
      <c r="C184" s="14">
        <v>1109587.53</v>
      </c>
      <c r="D184" s="14" t="s">
        <v>0</v>
      </c>
      <c r="E184" s="14" t="s">
        <v>0</v>
      </c>
      <c r="F184" s="14">
        <v>1967372.73</v>
      </c>
      <c r="G184" s="14">
        <f t="shared" si="34"/>
        <v>177.30667268764276</v>
      </c>
      <c r="H184" s="14"/>
    </row>
    <row r="185" spans="1:9" x14ac:dyDescent="0.2">
      <c r="A185" s="11">
        <v>36</v>
      </c>
      <c r="B185" s="16" t="s">
        <v>171</v>
      </c>
      <c r="C185" s="12">
        <f>+C186+C188+C191+C193+C196</f>
        <v>31375360.090000004</v>
      </c>
      <c r="D185" s="12">
        <f t="shared" ref="D185:F185" si="35">+D186+D188+D191+D193+D196</f>
        <v>257548700</v>
      </c>
      <c r="E185" s="12">
        <f t="shared" si="35"/>
        <v>257548700</v>
      </c>
      <c r="F185" s="12">
        <f t="shared" si="35"/>
        <v>38337240.460000001</v>
      </c>
      <c r="G185" s="12">
        <f>F185/C185*100</f>
        <v>122.18900548082921</v>
      </c>
      <c r="H185" s="12">
        <f>F185/E185*100</f>
        <v>14.885433496655196</v>
      </c>
    </row>
    <row r="186" spans="1:9" x14ac:dyDescent="0.2">
      <c r="A186" s="11">
        <v>361</v>
      </c>
      <c r="B186" s="16" t="s">
        <v>172</v>
      </c>
      <c r="C186" s="12">
        <f>+C187</f>
        <v>0</v>
      </c>
      <c r="D186" s="12">
        <v>858000</v>
      </c>
      <c r="E186" s="12">
        <v>858000</v>
      </c>
      <c r="F186" s="12">
        <f>+F187</f>
        <v>1922742.87</v>
      </c>
      <c r="G186" s="12">
        <v>0</v>
      </c>
      <c r="H186" s="12">
        <f>F186/E186*100</f>
        <v>224.09590559440562</v>
      </c>
    </row>
    <row r="187" spans="1:9" x14ac:dyDescent="0.2">
      <c r="A187" s="10">
        <v>3611</v>
      </c>
      <c r="B187" s="15" t="s">
        <v>173</v>
      </c>
      <c r="C187" s="14">
        <v>0</v>
      </c>
      <c r="D187" s="14" t="s">
        <v>0</v>
      </c>
      <c r="E187" s="14" t="s">
        <v>0</v>
      </c>
      <c r="F187" s="14">
        <v>1922742.87</v>
      </c>
      <c r="G187" s="14">
        <v>0</v>
      </c>
      <c r="H187" s="14"/>
    </row>
    <row r="188" spans="1:9" x14ac:dyDescent="0.2">
      <c r="A188" s="11">
        <v>363</v>
      </c>
      <c r="B188" s="16" t="s">
        <v>174</v>
      </c>
      <c r="C188" s="12">
        <f>+C189+C190</f>
        <v>2982089.71</v>
      </c>
      <c r="D188" s="12">
        <v>160205000</v>
      </c>
      <c r="E188" s="12">
        <v>160205000</v>
      </c>
      <c r="F188" s="12">
        <f>+F189+F190</f>
        <v>2771351.1</v>
      </c>
      <c r="G188" s="12">
        <f>F188/C188*100</f>
        <v>92.93319012860951</v>
      </c>
      <c r="H188" s="12">
        <f>F188/E188*100</f>
        <v>1.7298780312724322</v>
      </c>
    </row>
    <row r="189" spans="1:9" x14ac:dyDescent="0.2">
      <c r="A189" s="10">
        <v>3631</v>
      </c>
      <c r="B189" s="15" t="s">
        <v>175</v>
      </c>
      <c r="C189" s="14">
        <v>2168339.71</v>
      </c>
      <c r="D189" s="14" t="s">
        <v>0</v>
      </c>
      <c r="E189" s="14" t="s">
        <v>0</v>
      </c>
      <c r="F189" s="14">
        <v>2771351.1</v>
      </c>
      <c r="G189" s="14">
        <f t="shared" ref="G189" si="36">F189/C189*100</f>
        <v>127.80982090670653</v>
      </c>
      <c r="H189" s="14"/>
    </row>
    <row r="190" spans="1:9" x14ac:dyDescent="0.2">
      <c r="A190" s="10">
        <v>3632</v>
      </c>
      <c r="B190" s="15" t="s">
        <v>176</v>
      </c>
      <c r="C190" s="14">
        <v>813750</v>
      </c>
      <c r="D190" s="14" t="s">
        <v>0</v>
      </c>
      <c r="E190" s="14" t="s">
        <v>0</v>
      </c>
      <c r="F190" s="14">
        <v>0</v>
      </c>
      <c r="G190" s="14">
        <v>0</v>
      </c>
      <c r="H190" s="14"/>
    </row>
    <row r="191" spans="1:9" x14ac:dyDescent="0.2">
      <c r="A191" s="11">
        <v>366</v>
      </c>
      <c r="B191" s="16" t="s">
        <v>177</v>
      </c>
      <c r="C191" s="12">
        <f>+C192</f>
        <v>27637663.370000001</v>
      </c>
      <c r="D191" s="12">
        <v>64435000</v>
      </c>
      <c r="E191" s="12">
        <v>64435000</v>
      </c>
      <c r="F191" s="12">
        <f>+F192</f>
        <v>33196476.940000001</v>
      </c>
      <c r="G191" s="12">
        <f>F191/C191*100</f>
        <v>120.11318212969464</v>
      </c>
      <c r="H191" s="12">
        <f>F191/E191*100</f>
        <v>51.519324807945999</v>
      </c>
    </row>
    <row r="192" spans="1:9" x14ac:dyDescent="0.2">
      <c r="A192" s="10">
        <v>3661</v>
      </c>
      <c r="B192" s="15" t="s">
        <v>178</v>
      </c>
      <c r="C192" s="14">
        <v>27637663.370000001</v>
      </c>
      <c r="D192" s="14" t="s">
        <v>0</v>
      </c>
      <c r="E192" s="14" t="s">
        <v>0</v>
      </c>
      <c r="F192" s="14">
        <v>33196476.940000001</v>
      </c>
      <c r="G192" s="14">
        <f t="shared" ref="G192" si="37">F192/C192*100</f>
        <v>120.11318212969464</v>
      </c>
      <c r="H192" s="14"/>
    </row>
    <row r="193" spans="1:9" x14ac:dyDescent="0.2">
      <c r="A193" s="11">
        <v>368</v>
      </c>
      <c r="B193" s="16" t="s">
        <v>42</v>
      </c>
      <c r="C193" s="12">
        <f>+C194+C195</f>
        <v>530837.14</v>
      </c>
      <c r="D193" s="12">
        <v>2195000</v>
      </c>
      <c r="E193" s="12">
        <v>2195000</v>
      </c>
      <c r="F193" s="12">
        <f>+F194+F195</f>
        <v>446669.55</v>
      </c>
      <c r="G193" s="12">
        <f>F193/C193*100</f>
        <v>84.144366763787474</v>
      </c>
      <c r="H193" s="12">
        <f>F193/E193*100</f>
        <v>20.349410022779043</v>
      </c>
    </row>
    <row r="194" spans="1:9" x14ac:dyDescent="0.2">
      <c r="A194" s="10">
        <v>3681</v>
      </c>
      <c r="B194" s="15" t="s">
        <v>43</v>
      </c>
      <c r="C194" s="14">
        <v>530837.14</v>
      </c>
      <c r="D194" s="14" t="s">
        <v>0</v>
      </c>
      <c r="E194" s="14" t="s">
        <v>0</v>
      </c>
      <c r="F194" s="14">
        <v>409294.55</v>
      </c>
      <c r="G194" s="14">
        <f t="shared" ref="G194" si="38">F194/C194*100</f>
        <v>77.103600927395547</v>
      </c>
      <c r="H194" s="14"/>
    </row>
    <row r="195" spans="1:9" x14ac:dyDescent="0.2">
      <c r="A195" s="10">
        <v>3682</v>
      </c>
      <c r="B195" s="15" t="s">
        <v>44</v>
      </c>
      <c r="C195" s="14">
        <v>0</v>
      </c>
      <c r="D195" s="14" t="s">
        <v>0</v>
      </c>
      <c r="E195" s="14" t="s">
        <v>0</v>
      </c>
      <c r="F195" s="14">
        <v>37375</v>
      </c>
      <c r="G195" s="14">
        <v>0</v>
      </c>
      <c r="H195" s="14"/>
    </row>
    <row r="196" spans="1:9" x14ac:dyDescent="0.2">
      <c r="A196" s="11">
        <v>369</v>
      </c>
      <c r="B196" s="16" t="s">
        <v>45</v>
      </c>
      <c r="C196" s="12">
        <f>+C197+C198</f>
        <v>224769.87</v>
      </c>
      <c r="D196" s="12">
        <v>29855700</v>
      </c>
      <c r="E196" s="12">
        <v>29855700</v>
      </c>
      <c r="F196" s="12">
        <f>+F197+F198</f>
        <v>0</v>
      </c>
      <c r="G196" s="12">
        <f>F196/C196*100</f>
        <v>0</v>
      </c>
      <c r="H196" s="12">
        <f>F196/E196*100</f>
        <v>0</v>
      </c>
    </row>
    <row r="197" spans="1:9" x14ac:dyDescent="0.2">
      <c r="A197" s="10">
        <v>3691</v>
      </c>
      <c r="B197" s="15" t="s">
        <v>179</v>
      </c>
      <c r="C197" s="14">
        <v>30574.94</v>
      </c>
      <c r="D197" s="14" t="s">
        <v>0</v>
      </c>
      <c r="E197" s="14" t="s">
        <v>0</v>
      </c>
      <c r="F197" s="14">
        <v>0</v>
      </c>
      <c r="G197" s="14">
        <v>0</v>
      </c>
      <c r="H197" s="14"/>
    </row>
    <row r="198" spans="1:9" ht="22.5" x14ac:dyDescent="0.2">
      <c r="A198" s="10">
        <v>3693</v>
      </c>
      <c r="B198" s="15" t="s">
        <v>180</v>
      </c>
      <c r="C198" s="14">
        <v>194194.93</v>
      </c>
      <c r="D198" s="14" t="s">
        <v>0</v>
      </c>
      <c r="E198" s="14" t="s">
        <v>0</v>
      </c>
      <c r="F198" s="14">
        <v>0</v>
      </c>
      <c r="G198" s="14">
        <v>0</v>
      </c>
      <c r="H198" s="14"/>
    </row>
    <row r="199" spans="1:9" ht="22.5" x14ac:dyDescent="0.2">
      <c r="A199" s="11">
        <v>37</v>
      </c>
      <c r="B199" s="16" t="s">
        <v>181</v>
      </c>
      <c r="C199" s="12">
        <f>+C200</f>
        <v>406366899.11000001</v>
      </c>
      <c r="D199" s="12">
        <f t="shared" ref="D199:F199" si="39">+D200</f>
        <v>604028000</v>
      </c>
      <c r="E199" s="12">
        <f t="shared" si="39"/>
        <v>604028000</v>
      </c>
      <c r="F199" s="12">
        <f t="shared" si="39"/>
        <v>423122013.81</v>
      </c>
      <c r="G199" s="12">
        <f>F199/C199*100</f>
        <v>104.12314948306469</v>
      </c>
      <c r="H199" s="12">
        <f>F199/E199*100</f>
        <v>70.050066190640166</v>
      </c>
    </row>
    <row r="200" spans="1:9" x14ac:dyDescent="0.2">
      <c r="A200" s="11">
        <v>372</v>
      </c>
      <c r="B200" s="16" t="s">
        <v>182</v>
      </c>
      <c r="C200" s="12">
        <f>+C201+C202</f>
        <v>406366899.11000001</v>
      </c>
      <c r="D200" s="12">
        <v>604028000</v>
      </c>
      <c r="E200" s="12">
        <v>604028000</v>
      </c>
      <c r="F200" s="12">
        <f>+F201+F202</f>
        <v>423122013.81</v>
      </c>
      <c r="G200" s="12">
        <f>F200/C200*100</f>
        <v>104.12314948306469</v>
      </c>
      <c r="H200" s="12">
        <f>F200/E200*100</f>
        <v>70.050066190640166</v>
      </c>
    </row>
    <row r="201" spans="1:9" x14ac:dyDescent="0.2">
      <c r="A201" s="10">
        <v>3721</v>
      </c>
      <c r="B201" s="15" t="s">
        <v>183</v>
      </c>
      <c r="C201" s="14">
        <v>341320250.00999999</v>
      </c>
      <c r="D201" s="14" t="s">
        <v>0</v>
      </c>
      <c r="E201" s="14" t="s">
        <v>0</v>
      </c>
      <c r="F201" s="14">
        <v>368314772.62</v>
      </c>
      <c r="G201" s="14">
        <f t="shared" ref="G201:G202" si="40">F201/C201*100</f>
        <v>107.90885469268498</v>
      </c>
      <c r="H201" s="14"/>
    </row>
    <row r="202" spans="1:9" x14ac:dyDescent="0.2">
      <c r="A202" s="10">
        <v>3722</v>
      </c>
      <c r="B202" s="15" t="s">
        <v>184</v>
      </c>
      <c r="C202" s="14">
        <v>65046649.100000001</v>
      </c>
      <c r="D202" s="14" t="s">
        <v>0</v>
      </c>
      <c r="E202" s="14" t="s">
        <v>0</v>
      </c>
      <c r="F202" s="14">
        <v>54807241.189999998</v>
      </c>
      <c r="G202" s="14">
        <f t="shared" si="40"/>
        <v>84.258362188252974</v>
      </c>
      <c r="H202" s="14"/>
    </row>
    <row r="203" spans="1:9" x14ac:dyDescent="0.2">
      <c r="A203" s="11">
        <v>38</v>
      </c>
      <c r="B203" s="16" t="s">
        <v>185</v>
      </c>
      <c r="C203" s="12">
        <f>+C204+C208+C211+C217</f>
        <v>212053435.36000001</v>
      </c>
      <c r="D203" s="12">
        <f t="shared" ref="D203:E203" si="41">+D204+D208+D211+D217</f>
        <v>763909000</v>
      </c>
      <c r="E203" s="12">
        <f t="shared" si="41"/>
        <v>763909000</v>
      </c>
      <c r="F203" s="12">
        <f>+F204+F208+F211+F217</f>
        <v>268688241.75</v>
      </c>
      <c r="G203" s="12">
        <f>F203/C203*100</f>
        <v>126.70779951942393</v>
      </c>
      <c r="H203" s="12">
        <f>F203/E203*100</f>
        <v>35.17280746135993</v>
      </c>
      <c r="I203" s="13"/>
    </row>
    <row r="204" spans="1:9" x14ac:dyDescent="0.2">
      <c r="A204" s="11">
        <v>381</v>
      </c>
      <c r="B204" s="16" t="s">
        <v>82</v>
      </c>
      <c r="C204" s="12">
        <f>+C205+C206+C207</f>
        <v>146764269.16</v>
      </c>
      <c r="D204" s="12">
        <v>339237000</v>
      </c>
      <c r="E204" s="12">
        <v>339237000</v>
      </c>
      <c r="F204" s="12">
        <f>+F205+F206+F207</f>
        <v>126377622.75999999</v>
      </c>
      <c r="G204" s="12">
        <f>F204/C204*100</f>
        <v>86.109257711919767</v>
      </c>
      <c r="H204" s="12">
        <f>F204/E204*100</f>
        <v>37.253490261970242</v>
      </c>
    </row>
    <row r="205" spans="1:9" x14ac:dyDescent="0.2">
      <c r="A205" s="10">
        <v>3811</v>
      </c>
      <c r="B205" s="15" t="s">
        <v>186</v>
      </c>
      <c r="C205" s="14">
        <v>143701731.11000001</v>
      </c>
      <c r="D205" s="14" t="s">
        <v>0</v>
      </c>
      <c r="E205" s="14" t="s">
        <v>0</v>
      </c>
      <c r="F205" s="14">
        <v>124061887.3</v>
      </c>
      <c r="G205" s="14">
        <f t="shared" ref="G205:G218" si="42">F205/C205*100</f>
        <v>86.332910774076737</v>
      </c>
      <c r="H205" s="14"/>
    </row>
    <row r="206" spans="1:9" x14ac:dyDescent="0.2">
      <c r="A206" s="10">
        <v>3812</v>
      </c>
      <c r="B206" s="15" t="s">
        <v>187</v>
      </c>
      <c r="C206" s="14">
        <v>138664.07</v>
      </c>
      <c r="D206" s="14" t="s">
        <v>0</v>
      </c>
      <c r="E206" s="14" t="s">
        <v>0</v>
      </c>
      <c r="F206" s="14">
        <v>3728.6</v>
      </c>
      <c r="G206" s="14">
        <f t="shared" si="42"/>
        <v>2.6889445838420865</v>
      </c>
      <c r="H206" s="14"/>
    </row>
    <row r="207" spans="1:9" x14ac:dyDescent="0.2">
      <c r="A207" s="10">
        <v>3813</v>
      </c>
      <c r="B207" s="15" t="s">
        <v>188</v>
      </c>
      <c r="C207" s="14">
        <v>2923873.98</v>
      </c>
      <c r="D207" s="14" t="s">
        <v>0</v>
      </c>
      <c r="E207" s="14" t="s">
        <v>0</v>
      </c>
      <c r="F207" s="14">
        <v>2312006.86</v>
      </c>
      <c r="G207" s="14">
        <f t="shared" si="42"/>
        <v>79.073409996965736</v>
      </c>
      <c r="H207" s="14"/>
    </row>
    <row r="208" spans="1:9" x14ac:dyDescent="0.2">
      <c r="A208" s="11">
        <v>382</v>
      </c>
      <c r="B208" s="16" t="s">
        <v>83</v>
      </c>
      <c r="C208" s="12">
        <f>+C209+C210</f>
        <v>6490472.8799999999</v>
      </c>
      <c r="D208" s="12">
        <v>22680000</v>
      </c>
      <c r="E208" s="12">
        <v>22680000</v>
      </c>
      <c r="F208" s="12">
        <f>+F209+F210</f>
        <v>4163209.8</v>
      </c>
      <c r="G208" s="12">
        <f>F208/C208*100</f>
        <v>64.143397206522181</v>
      </c>
      <c r="H208" s="12">
        <f>F208/E208*100</f>
        <v>18.356304232804234</v>
      </c>
    </row>
    <row r="209" spans="1:8" x14ac:dyDescent="0.2">
      <c r="A209" s="10">
        <v>3821</v>
      </c>
      <c r="B209" s="15" t="s">
        <v>189</v>
      </c>
      <c r="C209" s="14">
        <v>26250</v>
      </c>
      <c r="D209" s="14" t="s">
        <v>0</v>
      </c>
      <c r="E209" s="14" t="s">
        <v>0</v>
      </c>
      <c r="F209" s="14">
        <v>421187.25</v>
      </c>
      <c r="G209" s="14">
        <f t="shared" si="42"/>
        <v>1604.522857142857</v>
      </c>
      <c r="H209" s="14"/>
    </row>
    <row r="210" spans="1:8" x14ac:dyDescent="0.2">
      <c r="A210" s="10">
        <v>3822</v>
      </c>
      <c r="B210" s="15" t="s">
        <v>190</v>
      </c>
      <c r="C210" s="14">
        <v>6464222.8799999999</v>
      </c>
      <c r="D210" s="14" t="s">
        <v>0</v>
      </c>
      <c r="E210" s="14" t="s">
        <v>0</v>
      </c>
      <c r="F210" s="14">
        <v>3742022.55</v>
      </c>
      <c r="G210" s="14">
        <f t="shared" si="42"/>
        <v>57.888204343597764</v>
      </c>
      <c r="H210" s="14"/>
    </row>
    <row r="211" spans="1:8" x14ac:dyDescent="0.2">
      <c r="A211" s="11">
        <v>383</v>
      </c>
      <c r="B211" s="16" t="s">
        <v>191</v>
      </c>
      <c r="C211" s="12">
        <f>+C212+C213+C215+C214+C216</f>
        <v>38002771.959999993</v>
      </c>
      <c r="D211" s="12">
        <v>32737000</v>
      </c>
      <c r="E211" s="12">
        <v>32737000</v>
      </c>
      <c r="F211" s="12">
        <f>+F212+F213+F215+F214+F216</f>
        <v>20697943.539999995</v>
      </c>
      <c r="G211" s="12">
        <f>F211/C211*100</f>
        <v>54.464299503693361</v>
      </c>
      <c r="H211" s="12">
        <f>F211/E211*100</f>
        <v>63.224924519656646</v>
      </c>
    </row>
    <row r="212" spans="1:8" x14ac:dyDescent="0.2">
      <c r="A212" s="10">
        <v>3831</v>
      </c>
      <c r="B212" s="15" t="s">
        <v>192</v>
      </c>
      <c r="C212" s="14">
        <v>34647558.68</v>
      </c>
      <c r="D212" s="14" t="s">
        <v>0</v>
      </c>
      <c r="E212" s="14" t="s">
        <v>0</v>
      </c>
      <c r="F212" s="14">
        <v>17463906.109999999</v>
      </c>
      <c r="G212" s="14">
        <f t="shared" si="42"/>
        <v>50.404434757710327</v>
      </c>
      <c r="H212" s="14"/>
    </row>
    <row r="213" spans="1:8" x14ac:dyDescent="0.2">
      <c r="A213" s="10">
        <v>3832</v>
      </c>
      <c r="B213" s="15" t="s">
        <v>193</v>
      </c>
      <c r="C213" s="14">
        <v>400</v>
      </c>
      <c r="D213" s="14" t="s">
        <v>0</v>
      </c>
      <c r="E213" s="14" t="s">
        <v>0</v>
      </c>
      <c r="F213" s="14">
        <v>0</v>
      </c>
      <c r="G213" s="14">
        <f t="shared" si="42"/>
        <v>0</v>
      </c>
      <c r="H213" s="14"/>
    </row>
    <row r="214" spans="1:8" x14ac:dyDescent="0.2">
      <c r="A214" s="10">
        <v>3833</v>
      </c>
      <c r="B214" s="15" t="s">
        <v>194</v>
      </c>
      <c r="C214" s="14">
        <v>2614076.37</v>
      </c>
      <c r="D214" s="14" t="s">
        <v>0</v>
      </c>
      <c r="E214" s="14" t="s">
        <v>0</v>
      </c>
      <c r="F214" s="14">
        <v>2792132.92</v>
      </c>
      <c r="G214" s="14">
        <f t="shared" si="42"/>
        <v>106.81145172510777</v>
      </c>
      <c r="H214" s="14"/>
    </row>
    <row r="215" spans="1:8" x14ac:dyDescent="0.2">
      <c r="A215" s="10">
        <v>3834</v>
      </c>
      <c r="B215" s="15" t="s">
        <v>195</v>
      </c>
      <c r="C215" s="14">
        <v>678269.12</v>
      </c>
      <c r="D215" s="14" t="s">
        <v>0</v>
      </c>
      <c r="E215" s="14" t="s">
        <v>0</v>
      </c>
      <c r="F215" s="14">
        <v>16076.02</v>
      </c>
      <c r="G215" s="14">
        <f t="shared" si="42"/>
        <v>2.3701536051058909</v>
      </c>
      <c r="H215" s="14"/>
    </row>
    <row r="216" spans="1:8" x14ac:dyDescent="0.2">
      <c r="A216" s="10">
        <v>3835</v>
      </c>
      <c r="B216" s="15" t="s">
        <v>196</v>
      </c>
      <c r="C216" s="14">
        <v>62467.79</v>
      </c>
      <c r="D216" s="14" t="s">
        <v>0</v>
      </c>
      <c r="E216" s="14" t="s">
        <v>0</v>
      </c>
      <c r="F216" s="14">
        <v>425828.49</v>
      </c>
      <c r="G216" s="14">
        <f t="shared" si="42"/>
        <v>681.67689300357836</v>
      </c>
      <c r="H216" s="14"/>
    </row>
    <row r="217" spans="1:8" x14ac:dyDescent="0.2">
      <c r="A217" s="11">
        <v>386</v>
      </c>
      <c r="B217" s="16" t="s">
        <v>197</v>
      </c>
      <c r="C217" s="12">
        <f>+C218+C219</f>
        <v>20795921.359999999</v>
      </c>
      <c r="D217" s="12">
        <v>369255000</v>
      </c>
      <c r="E217" s="12">
        <v>369255000</v>
      </c>
      <c r="F217" s="12">
        <f>+F218+F219</f>
        <v>117449465.64999999</v>
      </c>
      <c r="G217" s="12">
        <f>F217/C217*100</f>
        <v>564.77163774964379</v>
      </c>
      <c r="H217" s="12">
        <f>F217/E217*100</f>
        <v>31.807142936453126</v>
      </c>
    </row>
    <row r="218" spans="1:8" ht="22.5" x14ac:dyDescent="0.2">
      <c r="A218" s="10">
        <v>3861</v>
      </c>
      <c r="B218" s="15" t="s">
        <v>282</v>
      </c>
      <c r="C218" s="14">
        <v>20795921.359999999</v>
      </c>
      <c r="D218" s="14" t="s">
        <v>0</v>
      </c>
      <c r="E218" s="14" t="s">
        <v>0</v>
      </c>
      <c r="F218" s="14">
        <v>94549334.269999996</v>
      </c>
      <c r="G218" s="14">
        <f t="shared" si="42"/>
        <v>454.65325932546222</v>
      </c>
      <c r="H218" s="14"/>
    </row>
    <row r="219" spans="1:8" x14ac:dyDescent="0.2">
      <c r="A219" s="10">
        <v>3864</v>
      </c>
      <c r="B219" s="15" t="s">
        <v>198</v>
      </c>
      <c r="C219" s="14">
        <v>0</v>
      </c>
      <c r="D219" s="14" t="s">
        <v>0</v>
      </c>
      <c r="E219" s="14" t="s">
        <v>0</v>
      </c>
      <c r="F219" s="14">
        <v>22900131.379999999</v>
      </c>
      <c r="G219" s="14">
        <v>0</v>
      </c>
      <c r="H219" s="14"/>
    </row>
    <row r="220" spans="1:8" x14ac:dyDescent="0.2">
      <c r="A220" s="21">
        <v>4</v>
      </c>
      <c r="B220" s="22" t="s">
        <v>199</v>
      </c>
      <c r="C220" s="23">
        <f>+C221+C228+C254</f>
        <v>444639562.87999994</v>
      </c>
      <c r="D220" s="23">
        <f t="shared" ref="D220:F220" si="43">+D221+D228+D254</f>
        <v>1671620100</v>
      </c>
      <c r="E220" s="23">
        <f t="shared" si="43"/>
        <v>1671620100</v>
      </c>
      <c r="F220" s="23">
        <f t="shared" si="43"/>
        <v>344213070.91000003</v>
      </c>
      <c r="G220" s="23">
        <v>77.41</v>
      </c>
      <c r="H220" s="23">
        <v>20.59</v>
      </c>
    </row>
    <row r="221" spans="1:8" x14ac:dyDescent="0.2">
      <c r="A221" s="11">
        <v>41</v>
      </c>
      <c r="B221" s="16" t="s">
        <v>200</v>
      </c>
      <c r="C221" s="12">
        <f>+C222+C224</f>
        <v>5386894.2799999993</v>
      </c>
      <c r="D221" s="12">
        <f t="shared" ref="D221:F221" si="44">+D222+D224</f>
        <v>29545500</v>
      </c>
      <c r="E221" s="12">
        <f t="shared" si="44"/>
        <v>29545500</v>
      </c>
      <c r="F221" s="12">
        <f t="shared" si="44"/>
        <v>3185533.8899999997</v>
      </c>
      <c r="G221" s="12">
        <f>F221/C221*100</f>
        <v>59.134887830024397</v>
      </c>
      <c r="H221" s="12">
        <f>F221/E221*100</f>
        <v>10.781790424937807</v>
      </c>
    </row>
    <row r="222" spans="1:8" x14ac:dyDescent="0.2">
      <c r="A222" s="11">
        <v>411</v>
      </c>
      <c r="B222" s="16" t="s">
        <v>201</v>
      </c>
      <c r="C222" s="12">
        <f>+C223</f>
        <v>2939173.88</v>
      </c>
      <c r="D222" s="12">
        <v>17210000</v>
      </c>
      <c r="E222" s="12">
        <v>17210000</v>
      </c>
      <c r="F222" s="12">
        <f>+F223</f>
        <v>8</v>
      </c>
      <c r="G222" s="12">
        <f>F222/C222*100</f>
        <v>2.7218532576235333E-4</v>
      </c>
      <c r="H222" s="12">
        <f>F222/E222*100</f>
        <v>4.6484601975595582E-5</v>
      </c>
    </row>
    <row r="223" spans="1:8" x14ac:dyDescent="0.2">
      <c r="A223" s="10">
        <v>4111</v>
      </c>
      <c r="B223" s="15" t="s">
        <v>202</v>
      </c>
      <c r="C223" s="14">
        <v>2939173.88</v>
      </c>
      <c r="D223" s="14" t="s">
        <v>0</v>
      </c>
      <c r="E223" s="14" t="s">
        <v>0</v>
      </c>
      <c r="F223" s="14">
        <v>8</v>
      </c>
      <c r="G223" s="14">
        <f t="shared" ref="G223" si="45">F223/C223*100</f>
        <v>2.7218532576235333E-4</v>
      </c>
      <c r="H223" s="14"/>
    </row>
    <row r="224" spans="1:8" x14ac:dyDescent="0.2">
      <c r="A224" s="11">
        <v>412</v>
      </c>
      <c r="B224" s="16" t="s">
        <v>203</v>
      </c>
      <c r="C224" s="12">
        <f>+C225+C226+C227</f>
        <v>2447720.4</v>
      </c>
      <c r="D224" s="12">
        <v>12335500</v>
      </c>
      <c r="E224" s="12">
        <v>12335500</v>
      </c>
      <c r="F224" s="12">
        <f>+F225+F226+F227</f>
        <v>3185525.8899999997</v>
      </c>
      <c r="G224" s="12">
        <f>F224/C224*100</f>
        <v>130.14255590630367</v>
      </c>
      <c r="H224" s="12">
        <f>F224/E224*100</f>
        <v>25.82405163957683</v>
      </c>
    </row>
    <row r="225" spans="1:8" x14ac:dyDescent="0.2">
      <c r="A225" s="10">
        <v>4123</v>
      </c>
      <c r="B225" s="15" t="s">
        <v>204</v>
      </c>
      <c r="C225" s="14">
        <v>1715585.51</v>
      </c>
      <c r="D225" s="14" t="s">
        <v>0</v>
      </c>
      <c r="E225" s="14" t="s">
        <v>0</v>
      </c>
      <c r="F225" s="14">
        <v>2832668.69</v>
      </c>
      <c r="G225" s="14">
        <f t="shared" ref="G225:G227" si="46">F225/C225*100</f>
        <v>165.11381528280685</v>
      </c>
      <c r="H225" s="14"/>
    </row>
    <row r="226" spans="1:8" x14ac:dyDescent="0.2">
      <c r="A226" s="10">
        <v>4124</v>
      </c>
      <c r="B226" s="15" t="s">
        <v>95</v>
      </c>
      <c r="C226" s="14">
        <v>711020.61</v>
      </c>
      <c r="D226" s="14" t="s">
        <v>0</v>
      </c>
      <c r="E226" s="14" t="s">
        <v>0</v>
      </c>
      <c r="F226" s="14">
        <v>332319.55</v>
      </c>
      <c r="G226" s="14">
        <f t="shared" si="46"/>
        <v>46.738384981554894</v>
      </c>
      <c r="H226" s="14"/>
    </row>
    <row r="227" spans="1:8" x14ac:dyDescent="0.2">
      <c r="A227" s="10">
        <v>4126</v>
      </c>
      <c r="B227" s="15" t="s">
        <v>96</v>
      </c>
      <c r="C227" s="14">
        <v>21114.28</v>
      </c>
      <c r="D227" s="14" t="s">
        <v>0</v>
      </c>
      <c r="E227" s="14" t="s">
        <v>0</v>
      </c>
      <c r="F227" s="14">
        <v>20537.650000000001</v>
      </c>
      <c r="G227" s="14">
        <f t="shared" si="46"/>
        <v>97.269004673614262</v>
      </c>
      <c r="H227" s="14"/>
    </row>
    <row r="228" spans="1:8" x14ac:dyDescent="0.2">
      <c r="A228" s="11">
        <v>42</v>
      </c>
      <c r="B228" s="16" t="s">
        <v>205</v>
      </c>
      <c r="C228" s="12">
        <f>+C229+C234+C242+C245+C249+C251</f>
        <v>374475545.60999995</v>
      </c>
      <c r="D228" s="12">
        <f t="shared" ref="D228:F228" si="47">+D229+D234+D242+D245+D249+D251</f>
        <v>981815600</v>
      </c>
      <c r="E228" s="12">
        <f t="shared" si="47"/>
        <v>981815600</v>
      </c>
      <c r="F228" s="12">
        <f t="shared" si="47"/>
        <v>244541883.73000002</v>
      </c>
      <c r="G228" s="12">
        <f>F228/C228*100</f>
        <v>65.30249747861501</v>
      </c>
      <c r="H228" s="12">
        <f>F228/E228*100</f>
        <v>24.907109209713109</v>
      </c>
    </row>
    <row r="229" spans="1:8" x14ac:dyDescent="0.2">
      <c r="A229" s="11">
        <v>421</v>
      </c>
      <c r="B229" s="16" t="s">
        <v>206</v>
      </c>
      <c r="C229" s="12">
        <f>+C230+C231+C232+C233</f>
        <v>314306666.77999997</v>
      </c>
      <c r="D229" s="12">
        <v>707384000</v>
      </c>
      <c r="E229" s="12">
        <v>707384000</v>
      </c>
      <c r="F229" s="12">
        <f>+F230+F231+F232+F233</f>
        <v>195071517.32000002</v>
      </c>
      <c r="G229" s="12">
        <f>F229/C229*100</f>
        <v>62.064072429154358</v>
      </c>
      <c r="H229" s="12">
        <f>F229/E229*100</f>
        <v>27.57646728226819</v>
      </c>
    </row>
    <row r="230" spans="1:8" x14ac:dyDescent="0.2">
      <c r="A230" s="10">
        <v>4211</v>
      </c>
      <c r="B230" s="15" t="s">
        <v>99</v>
      </c>
      <c r="C230" s="14">
        <v>14</v>
      </c>
      <c r="D230" s="14" t="s">
        <v>0</v>
      </c>
      <c r="E230" s="14" t="s">
        <v>0</v>
      </c>
      <c r="F230" s="14">
        <v>9</v>
      </c>
      <c r="G230" s="14">
        <f t="shared" ref="G230:G247" si="48">F230/C230*100</f>
        <v>64.285714285714292</v>
      </c>
      <c r="H230" s="14"/>
    </row>
    <row r="231" spans="1:8" x14ac:dyDescent="0.2">
      <c r="A231" s="10">
        <v>4212</v>
      </c>
      <c r="B231" s="15" t="s">
        <v>100</v>
      </c>
      <c r="C231" s="14">
        <v>219941478.66999999</v>
      </c>
      <c r="D231" s="14" t="s">
        <v>0</v>
      </c>
      <c r="E231" s="14" t="s">
        <v>0</v>
      </c>
      <c r="F231" s="14">
        <v>155438759.11000001</v>
      </c>
      <c r="G231" s="14">
        <f t="shared" si="48"/>
        <v>70.672780800578423</v>
      </c>
      <c r="H231" s="14"/>
    </row>
    <row r="232" spans="1:8" x14ac:dyDescent="0.2">
      <c r="A232" s="10">
        <v>4213</v>
      </c>
      <c r="B232" s="15" t="s">
        <v>207</v>
      </c>
      <c r="C232" s="14">
        <v>26385645.460000001</v>
      </c>
      <c r="D232" s="14" t="s">
        <v>0</v>
      </c>
      <c r="E232" s="14" t="s">
        <v>0</v>
      </c>
      <c r="F232" s="14">
        <v>12949764.27</v>
      </c>
      <c r="G232" s="14">
        <f t="shared" si="48"/>
        <v>49.07882314128539</v>
      </c>
      <c r="H232" s="14"/>
    </row>
    <row r="233" spans="1:8" x14ac:dyDescent="0.2">
      <c r="A233" s="10">
        <v>4214</v>
      </c>
      <c r="B233" s="15" t="s">
        <v>208</v>
      </c>
      <c r="C233" s="14">
        <v>67979528.650000006</v>
      </c>
      <c r="D233" s="14" t="s">
        <v>0</v>
      </c>
      <c r="E233" s="14" t="s">
        <v>0</v>
      </c>
      <c r="F233" s="14">
        <v>26682984.940000001</v>
      </c>
      <c r="G233" s="14">
        <f t="shared" si="48"/>
        <v>39.25150037061929</v>
      </c>
      <c r="H233" s="14"/>
    </row>
    <row r="234" spans="1:8" x14ac:dyDescent="0.2">
      <c r="A234" s="11">
        <v>422</v>
      </c>
      <c r="B234" s="16" t="s">
        <v>209</v>
      </c>
      <c r="C234" s="12">
        <f>+C235+C236+C237+C238+C239+C240+C241</f>
        <v>50036150.870000005</v>
      </c>
      <c r="D234" s="12">
        <v>197559700</v>
      </c>
      <c r="E234" s="12">
        <v>197559700</v>
      </c>
      <c r="F234" s="12">
        <f>+F235+F236+F237+F238+F239+F240+F241</f>
        <v>35062051.439999998</v>
      </c>
      <c r="G234" s="12">
        <f>F234/C234*100</f>
        <v>70.073438564639929</v>
      </c>
      <c r="H234" s="12">
        <f>F234/E234*100</f>
        <v>17.747572728648606</v>
      </c>
    </row>
    <row r="235" spans="1:8" x14ac:dyDescent="0.2">
      <c r="A235" s="10">
        <v>4221</v>
      </c>
      <c r="B235" s="15" t="s">
        <v>103</v>
      </c>
      <c r="C235" s="14">
        <v>17051623.190000001</v>
      </c>
      <c r="D235" s="14" t="s">
        <v>0</v>
      </c>
      <c r="E235" s="14" t="s">
        <v>0</v>
      </c>
      <c r="F235" s="14">
        <v>12090924.310000001</v>
      </c>
      <c r="G235" s="14">
        <f t="shared" si="48"/>
        <v>70.907761538448582</v>
      </c>
      <c r="H235" s="14"/>
    </row>
    <row r="236" spans="1:8" x14ac:dyDescent="0.2">
      <c r="A236" s="10">
        <v>4222</v>
      </c>
      <c r="B236" s="15" t="s">
        <v>210</v>
      </c>
      <c r="C236" s="14">
        <v>6638888.71</v>
      </c>
      <c r="D236" s="14" t="s">
        <v>0</v>
      </c>
      <c r="E236" s="14" t="s">
        <v>0</v>
      </c>
      <c r="F236" s="14">
        <v>256672.6</v>
      </c>
      <c r="G236" s="14">
        <f t="shared" si="48"/>
        <v>3.8661982631728735</v>
      </c>
      <c r="H236" s="14"/>
    </row>
    <row r="237" spans="1:8" x14ac:dyDescent="0.2">
      <c r="A237" s="10">
        <v>4223</v>
      </c>
      <c r="B237" s="15" t="s">
        <v>211</v>
      </c>
      <c r="C237" s="14">
        <v>1651227.86</v>
      </c>
      <c r="D237" s="14" t="s">
        <v>0</v>
      </c>
      <c r="E237" s="14" t="s">
        <v>0</v>
      </c>
      <c r="F237" s="14">
        <v>1630815.85</v>
      </c>
      <c r="G237" s="14">
        <f t="shared" si="48"/>
        <v>98.763828391316025</v>
      </c>
      <c r="H237" s="14"/>
    </row>
    <row r="238" spans="1:8" x14ac:dyDescent="0.2">
      <c r="A238" s="10">
        <v>4224</v>
      </c>
      <c r="B238" s="15" t="s">
        <v>212</v>
      </c>
      <c r="C238" s="14">
        <v>16181913.699999999</v>
      </c>
      <c r="D238" s="14" t="s">
        <v>0</v>
      </c>
      <c r="E238" s="14" t="s">
        <v>0</v>
      </c>
      <c r="F238" s="14">
        <v>10898007.630000001</v>
      </c>
      <c r="G238" s="14">
        <f t="shared" si="48"/>
        <v>67.346840627385134</v>
      </c>
      <c r="H238" s="14"/>
    </row>
    <row r="239" spans="1:8" x14ac:dyDescent="0.2">
      <c r="A239" s="10">
        <v>4225</v>
      </c>
      <c r="B239" s="15" t="s">
        <v>107</v>
      </c>
      <c r="C239" s="14">
        <v>1104803.32</v>
      </c>
      <c r="D239" s="14" t="s">
        <v>0</v>
      </c>
      <c r="E239" s="14" t="s">
        <v>0</v>
      </c>
      <c r="F239" s="14">
        <v>1586460.95</v>
      </c>
      <c r="G239" s="14">
        <f t="shared" si="48"/>
        <v>143.59668560735318</v>
      </c>
      <c r="H239" s="14"/>
    </row>
    <row r="240" spans="1:8" x14ac:dyDescent="0.2">
      <c r="A240" s="10">
        <v>4226</v>
      </c>
      <c r="B240" s="15" t="s">
        <v>108</v>
      </c>
      <c r="C240" s="14">
        <v>929546.25</v>
      </c>
      <c r="D240" s="14" t="s">
        <v>0</v>
      </c>
      <c r="E240" s="14" t="s">
        <v>0</v>
      </c>
      <c r="F240" s="14">
        <v>966307.28</v>
      </c>
      <c r="G240" s="14">
        <f t="shared" si="48"/>
        <v>103.95472844949889</v>
      </c>
      <c r="H240" s="14"/>
    </row>
    <row r="241" spans="1:8" x14ac:dyDescent="0.2">
      <c r="A241" s="10">
        <v>4227</v>
      </c>
      <c r="B241" s="15" t="s">
        <v>213</v>
      </c>
      <c r="C241" s="14">
        <v>6478147.8399999999</v>
      </c>
      <c r="D241" s="14" t="s">
        <v>0</v>
      </c>
      <c r="E241" s="14" t="s">
        <v>0</v>
      </c>
      <c r="F241" s="14">
        <v>7632862.8200000003</v>
      </c>
      <c r="G241" s="14">
        <f t="shared" si="48"/>
        <v>117.82477042079979</v>
      </c>
      <c r="H241" s="14"/>
    </row>
    <row r="242" spans="1:8" x14ac:dyDescent="0.2">
      <c r="A242" s="11">
        <v>423</v>
      </c>
      <c r="B242" s="16" t="s">
        <v>214</v>
      </c>
      <c r="C242" s="12">
        <f>+C243+C244</f>
        <v>1218445.75</v>
      </c>
      <c r="D242" s="12">
        <v>12104000</v>
      </c>
      <c r="E242" s="12">
        <v>12104000</v>
      </c>
      <c r="F242" s="12">
        <f>+F243+F244</f>
        <v>7494356.2800000003</v>
      </c>
      <c r="G242" s="12">
        <f>F242/C242*100</f>
        <v>615.07508889911594</v>
      </c>
      <c r="H242" s="12">
        <f>F242/E242*100</f>
        <v>61.916360541969595</v>
      </c>
    </row>
    <row r="243" spans="1:8" x14ac:dyDescent="0.2">
      <c r="A243" s="10">
        <v>4231</v>
      </c>
      <c r="B243" s="15" t="s">
        <v>111</v>
      </c>
      <c r="C243" s="14">
        <v>1180445.75</v>
      </c>
      <c r="D243" s="14" t="s">
        <v>0</v>
      </c>
      <c r="E243" s="14" t="s">
        <v>0</v>
      </c>
      <c r="F243" s="14">
        <v>7494356.2800000003</v>
      </c>
      <c r="G243" s="14">
        <f t="shared" si="48"/>
        <v>634.87511221926127</v>
      </c>
      <c r="H243" s="14"/>
    </row>
    <row r="244" spans="1:8" x14ac:dyDescent="0.2">
      <c r="A244" s="10">
        <v>4233</v>
      </c>
      <c r="B244" s="15" t="s">
        <v>215</v>
      </c>
      <c r="C244" s="14">
        <v>38000</v>
      </c>
      <c r="D244" s="14" t="s">
        <v>0</v>
      </c>
      <c r="E244" s="14" t="s">
        <v>0</v>
      </c>
      <c r="F244" s="14">
        <v>0</v>
      </c>
      <c r="G244" s="14">
        <f t="shared" si="48"/>
        <v>0</v>
      </c>
      <c r="H244" s="14"/>
    </row>
    <row r="245" spans="1:8" x14ac:dyDescent="0.2">
      <c r="A245" s="11">
        <v>424</v>
      </c>
      <c r="B245" s="16" t="s">
        <v>216</v>
      </c>
      <c r="C245" s="12">
        <f>+C246+C247+C248+C249+C250</f>
        <v>4061020.06</v>
      </c>
      <c r="D245" s="12">
        <v>55861900</v>
      </c>
      <c r="E245" s="12">
        <v>55861900</v>
      </c>
      <c r="F245" s="12">
        <f>+F246+F247+F248</f>
        <v>5722659.46</v>
      </c>
      <c r="G245" s="12">
        <f>F245/C245*100</f>
        <v>140.91679862325032</v>
      </c>
      <c r="H245" s="12">
        <f>F245/E245*100</f>
        <v>10.244297920407289</v>
      </c>
    </row>
    <row r="246" spans="1:8" x14ac:dyDescent="0.2">
      <c r="A246" s="10">
        <v>4241</v>
      </c>
      <c r="B246" s="15" t="s">
        <v>217</v>
      </c>
      <c r="C246" s="14">
        <v>3935157.06</v>
      </c>
      <c r="D246" s="14" t="s">
        <v>0</v>
      </c>
      <c r="E246" s="14" t="s">
        <v>0</v>
      </c>
      <c r="F246" s="14">
        <v>2707440.76</v>
      </c>
      <c r="G246" s="14">
        <f t="shared" si="48"/>
        <v>68.80133927869197</v>
      </c>
      <c r="H246" s="14"/>
    </row>
    <row r="247" spans="1:8" x14ac:dyDescent="0.2">
      <c r="A247" s="10">
        <v>4243</v>
      </c>
      <c r="B247" s="15" t="s">
        <v>218</v>
      </c>
      <c r="C247" s="14">
        <v>125863</v>
      </c>
      <c r="D247" s="14" t="s">
        <v>0</v>
      </c>
      <c r="E247" s="14" t="s">
        <v>0</v>
      </c>
      <c r="F247" s="14">
        <v>2812500.8</v>
      </c>
      <c r="G247" s="14">
        <f t="shared" si="48"/>
        <v>2234.5731469931588</v>
      </c>
      <c r="H247" s="14"/>
    </row>
    <row r="248" spans="1:8" x14ac:dyDescent="0.2">
      <c r="A248" s="10">
        <v>4244</v>
      </c>
      <c r="B248" s="15" t="s">
        <v>219</v>
      </c>
      <c r="C248" s="14">
        <v>0</v>
      </c>
      <c r="D248" s="14" t="s">
        <v>0</v>
      </c>
      <c r="E248" s="14" t="s">
        <v>0</v>
      </c>
      <c r="F248" s="14">
        <v>202717.9</v>
      </c>
      <c r="G248" s="14">
        <v>0</v>
      </c>
      <c r="H248" s="14"/>
    </row>
    <row r="249" spans="1:8" x14ac:dyDescent="0.2">
      <c r="A249" s="11">
        <v>425</v>
      </c>
      <c r="B249" s="16" t="s">
        <v>220</v>
      </c>
      <c r="C249" s="12">
        <f>+C250</f>
        <v>0</v>
      </c>
      <c r="D249" s="12">
        <v>30000</v>
      </c>
      <c r="E249" s="12">
        <v>30000</v>
      </c>
      <c r="F249" s="12">
        <f>+F250</f>
        <v>89000</v>
      </c>
      <c r="G249" s="12">
        <v>0</v>
      </c>
      <c r="H249" s="14">
        <v>296.67</v>
      </c>
    </row>
    <row r="250" spans="1:8" x14ac:dyDescent="0.2">
      <c r="A250" s="10">
        <v>4252</v>
      </c>
      <c r="B250" s="15" t="s">
        <v>221</v>
      </c>
      <c r="C250" s="14">
        <v>0</v>
      </c>
      <c r="D250" s="14" t="s">
        <v>0</v>
      </c>
      <c r="E250" s="14" t="s">
        <v>0</v>
      </c>
      <c r="F250" s="14">
        <v>89000</v>
      </c>
      <c r="G250" s="14">
        <v>0</v>
      </c>
      <c r="H250" s="14"/>
    </row>
    <row r="251" spans="1:8" x14ac:dyDescent="0.2">
      <c r="A251" s="11">
        <v>426</v>
      </c>
      <c r="B251" s="16" t="s">
        <v>222</v>
      </c>
      <c r="C251" s="12">
        <f>+C252+C253</f>
        <v>4853262.1500000004</v>
      </c>
      <c r="D251" s="12">
        <v>8876000</v>
      </c>
      <c r="E251" s="12">
        <v>8876000</v>
      </c>
      <c r="F251" s="12">
        <f>+F252+F253</f>
        <v>1102299.23</v>
      </c>
      <c r="G251" s="12">
        <f>F251/C251*100</f>
        <v>22.712542531830881</v>
      </c>
      <c r="H251" s="12">
        <f>F251/E251*100</f>
        <v>12.41887370437134</v>
      </c>
    </row>
    <row r="252" spans="1:8" x14ac:dyDescent="0.2">
      <c r="A252" s="10">
        <v>4262</v>
      </c>
      <c r="B252" s="15" t="s">
        <v>223</v>
      </c>
      <c r="C252" s="14">
        <v>4683102.1500000004</v>
      </c>
      <c r="D252" s="14" t="s">
        <v>0</v>
      </c>
      <c r="E252" s="14" t="s">
        <v>0</v>
      </c>
      <c r="F252" s="14">
        <v>1054299.23</v>
      </c>
      <c r="G252" s="14">
        <f t="shared" ref="G252:G253" si="49">F252/C252*100</f>
        <v>22.512838631973892</v>
      </c>
      <c r="H252" s="14"/>
    </row>
    <row r="253" spans="1:8" x14ac:dyDescent="0.2">
      <c r="A253" s="10">
        <v>4264</v>
      </c>
      <c r="B253" s="15" t="s">
        <v>224</v>
      </c>
      <c r="C253" s="14">
        <v>170160</v>
      </c>
      <c r="D253" s="14" t="s">
        <v>0</v>
      </c>
      <c r="E253" s="14" t="s">
        <v>0</v>
      </c>
      <c r="F253" s="14">
        <v>48000</v>
      </c>
      <c r="G253" s="14">
        <f t="shared" si="49"/>
        <v>28.208744710860366</v>
      </c>
      <c r="H253" s="14"/>
    </row>
    <row r="254" spans="1:8" x14ac:dyDescent="0.2">
      <c r="A254" s="11">
        <v>45</v>
      </c>
      <c r="B254" s="16" t="s">
        <v>225</v>
      </c>
      <c r="C254" s="12">
        <f>+C255+C257+C259</f>
        <v>64777122.990000002</v>
      </c>
      <c r="D254" s="12">
        <f t="shared" ref="D254:F254" si="50">+D255+D257+D259</f>
        <v>660259000</v>
      </c>
      <c r="E254" s="12">
        <f t="shared" si="50"/>
        <v>660259000</v>
      </c>
      <c r="F254" s="12">
        <f t="shared" si="50"/>
        <v>96485653.290000007</v>
      </c>
      <c r="G254" s="12">
        <f>F254/C254*100</f>
        <v>148.95019852131287</v>
      </c>
      <c r="H254" s="12">
        <f>F254/E254*100</f>
        <v>14.613303762614368</v>
      </c>
    </row>
    <row r="255" spans="1:8" x14ac:dyDescent="0.2">
      <c r="A255" s="11">
        <v>451</v>
      </c>
      <c r="B255" s="16" t="s">
        <v>226</v>
      </c>
      <c r="C255" s="12">
        <f>+C256</f>
        <v>64697501.240000002</v>
      </c>
      <c r="D255" s="12">
        <v>653022000</v>
      </c>
      <c r="E255" s="12">
        <v>653022000</v>
      </c>
      <c r="F255" s="12">
        <f>+F256</f>
        <v>96465015.790000007</v>
      </c>
      <c r="G255" s="12">
        <f>F255/C255*100</f>
        <v>149.10160970847411</v>
      </c>
      <c r="H255" s="12">
        <f>F255/E255*100</f>
        <v>14.772092791667049</v>
      </c>
    </row>
    <row r="256" spans="1:8" x14ac:dyDescent="0.2">
      <c r="A256" s="10">
        <v>4511</v>
      </c>
      <c r="B256" s="15" t="s">
        <v>226</v>
      </c>
      <c r="C256" s="14">
        <v>64697501.240000002</v>
      </c>
      <c r="D256" s="14" t="s">
        <v>0</v>
      </c>
      <c r="E256" s="14" t="s">
        <v>0</v>
      </c>
      <c r="F256" s="14">
        <v>96465015.790000007</v>
      </c>
      <c r="G256" s="14">
        <f t="shared" ref="G256" si="51">F256/C256*100</f>
        <v>149.10160970847411</v>
      </c>
      <c r="H256" s="14"/>
    </row>
    <row r="257" spans="1:9" x14ac:dyDescent="0.2">
      <c r="A257" s="11">
        <v>452</v>
      </c>
      <c r="B257" s="16" t="s">
        <v>227</v>
      </c>
      <c r="C257" s="12">
        <f>+C258</f>
        <v>77621.75</v>
      </c>
      <c r="D257" s="12">
        <v>1080000</v>
      </c>
      <c r="E257" s="12">
        <v>1080000</v>
      </c>
      <c r="F257" s="12">
        <f>+F258</f>
        <v>20637.5</v>
      </c>
      <c r="G257" s="12">
        <f>F257/C257*100</f>
        <v>26.587264523152339</v>
      </c>
      <c r="H257" s="12">
        <f>F257/E257*100</f>
        <v>1.9108796296296298</v>
      </c>
      <c r="I257" s="13"/>
    </row>
    <row r="258" spans="1:9" x14ac:dyDescent="0.2">
      <c r="A258" s="10">
        <v>4521</v>
      </c>
      <c r="B258" s="15" t="s">
        <v>228</v>
      </c>
      <c r="C258" s="14">
        <v>77621.75</v>
      </c>
      <c r="D258" s="14" t="s">
        <v>0</v>
      </c>
      <c r="E258" s="14" t="s">
        <v>0</v>
      </c>
      <c r="F258" s="14">
        <v>20637.5</v>
      </c>
      <c r="G258" s="14">
        <f t="shared" ref="G258" si="52">F258/C258*100</f>
        <v>26.587264523152339</v>
      </c>
      <c r="H258" s="14"/>
    </row>
    <row r="259" spans="1:9" x14ac:dyDescent="0.2">
      <c r="A259" s="11">
        <v>454</v>
      </c>
      <c r="B259" s="16" t="s">
        <v>229</v>
      </c>
      <c r="C259" s="12">
        <f>+C260</f>
        <v>2000</v>
      </c>
      <c r="D259" s="12">
        <v>6157000</v>
      </c>
      <c r="E259" s="12">
        <v>6157000</v>
      </c>
      <c r="F259" s="12">
        <f>+F260</f>
        <v>0</v>
      </c>
      <c r="G259" s="12">
        <f>F259/C259*100</f>
        <v>0</v>
      </c>
      <c r="H259" s="12">
        <f>F259/E259*100</f>
        <v>0</v>
      </c>
    </row>
    <row r="260" spans="1:9" x14ac:dyDescent="0.2">
      <c r="A260" s="10">
        <v>4541</v>
      </c>
      <c r="B260" s="15" t="s">
        <v>230</v>
      </c>
      <c r="C260" s="14">
        <v>2000</v>
      </c>
      <c r="D260" s="14" t="s">
        <v>0</v>
      </c>
      <c r="E260" s="14" t="s">
        <v>0</v>
      </c>
      <c r="F260" s="14">
        <v>0</v>
      </c>
      <c r="G260" s="14">
        <f t="shared" ref="G260" si="53">F260/C260*100</f>
        <v>0</v>
      </c>
      <c r="H260" s="14"/>
    </row>
    <row r="261" spans="1:9" s="27" customFormat="1" ht="12.75" customHeight="1" x14ac:dyDescent="0.2">
      <c r="A261" s="47" t="s">
        <v>266</v>
      </c>
      <c r="B261" s="47"/>
      <c r="C261" s="47"/>
      <c r="D261" s="47"/>
      <c r="E261" s="36"/>
      <c r="F261" s="36"/>
      <c r="G261" s="36"/>
      <c r="H261" s="36"/>
    </row>
    <row r="262" spans="1:9" s="31" customFormat="1" x14ac:dyDescent="0.2">
      <c r="A262" s="21">
        <v>8</v>
      </c>
      <c r="B262" s="22" t="s">
        <v>239</v>
      </c>
      <c r="C262" s="23">
        <f>+C263+C275+C268</f>
        <v>115426680.99999999</v>
      </c>
      <c r="D262" s="23">
        <f t="shared" ref="D262:F262" si="54">+D263+D275+D268</f>
        <v>916633000</v>
      </c>
      <c r="E262" s="23">
        <f t="shared" si="54"/>
        <v>916633000</v>
      </c>
      <c r="F262" s="23">
        <f t="shared" si="54"/>
        <v>580298467.03999996</v>
      </c>
      <c r="G262" s="23">
        <f>F262/C262*100</f>
        <v>502.7420541009925</v>
      </c>
      <c r="H262" s="23">
        <f>F262/E262*100</f>
        <v>63.307612429401949</v>
      </c>
    </row>
    <row r="263" spans="1:9" s="31" customFormat="1" x14ac:dyDescent="0.2">
      <c r="A263" s="35">
        <v>81</v>
      </c>
      <c r="B263" s="31" t="s">
        <v>240</v>
      </c>
      <c r="C263" s="32">
        <f>+C264+C266</f>
        <v>274799.52</v>
      </c>
      <c r="D263" s="32">
        <f>+D264</f>
        <v>306000</v>
      </c>
      <c r="E263" s="32">
        <f t="shared" ref="E263:F263" si="55">+E264+E266</f>
        <v>306000</v>
      </c>
      <c r="F263" s="32">
        <f t="shared" si="55"/>
        <v>505195.23</v>
      </c>
      <c r="G263" s="32">
        <f>F263/C263*100</f>
        <v>183.84138007227961</v>
      </c>
      <c r="H263" s="32">
        <f>F263/E263*100</f>
        <v>165.09648039215685</v>
      </c>
    </row>
    <row r="264" spans="1:9" s="31" customFormat="1" ht="22.5" x14ac:dyDescent="0.2">
      <c r="A264" s="35">
        <v>812</v>
      </c>
      <c r="B264" s="31" t="s">
        <v>241</v>
      </c>
      <c r="C264" s="32">
        <f>+C265</f>
        <v>274799.52</v>
      </c>
      <c r="D264" s="32">
        <v>306000</v>
      </c>
      <c r="E264" s="32">
        <v>306000</v>
      </c>
      <c r="F264" s="32">
        <f>+F265</f>
        <v>105195.23</v>
      </c>
      <c r="G264" s="32">
        <f>F264/C264*100</f>
        <v>38.280718248707274</v>
      </c>
      <c r="H264" s="32">
        <f>F264/E264*100</f>
        <v>34.377526143790845</v>
      </c>
    </row>
    <row r="265" spans="1:9" s="33" customFormat="1" ht="22.5" x14ac:dyDescent="0.2">
      <c r="A265" s="30">
        <v>8121</v>
      </c>
      <c r="B265" s="33" t="s">
        <v>242</v>
      </c>
      <c r="C265" s="34">
        <v>274799.52</v>
      </c>
      <c r="D265" s="34" t="s">
        <v>0</v>
      </c>
      <c r="E265" s="34" t="s">
        <v>0</v>
      </c>
      <c r="F265" s="34">
        <v>105195.23</v>
      </c>
      <c r="G265" s="34">
        <f t="shared" ref="G265" si="56">F265/C265*100</f>
        <v>38.280718248707274</v>
      </c>
      <c r="H265" s="34"/>
    </row>
    <row r="266" spans="1:9" s="31" customFormat="1" ht="22.5" x14ac:dyDescent="0.2">
      <c r="A266" s="35">
        <v>814</v>
      </c>
      <c r="B266" s="31" t="s">
        <v>243</v>
      </c>
      <c r="C266" s="32">
        <f>+C267</f>
        <v>0</v>
      </c>
      <c r="D266" s="32" t="s">
        <v>0</v>
      </c>
      <c r="E266" s="32">
        <v>0</v>
      </c>
      <c r="F266" s="32">
        <v>400000</v>
      </c>
      <c r="G266" s="32">
        <v>0</v>
      </c>
      <c r="H266" s="32">
        <v>0</v>
      </c>
    </row>
    <row r="267" spans="1:9" s="33" customFormat="1" x14ac:dyDescent="0.2">
      <c r="A267" s="30">
        <v>8141</v>
      </c>
      <c r="B267" s="33" t="s">
        <v>244</v>
      </c>
      <c r="C267" s="34">
        <v>0</v>
      </c>
      <c r="D267" s="34" t="s">
        <v>0</v>
      </c>
      <c r="E267" s="34" t="s">
        <v>0</v>
      </c>
      <c r="F267" s="34">
        <v>400000</v>
      </c>
      <c r="G267" s="34">
        <v>0</v>
      </c>
      <c r="H267" s="34" t="s">
        <v>0</v>
      </c>
    </row>
    <row r="268" spans="1:9" s="31" customFormat="1" x14ac:dyDescent="0.2">
      <c r="A268" s="35">
        <v>83</v>
      </c>
      <c r="B268" s="31" t="s">
        <v>245</v>
      </c>
      <c r="C268" s="32">
        <f>+C269+C271+C273</f>
        <v>9836.5</v>
      </c>
      <c r="D268" s="32">
        <v>350020000</v>
      </c>
      <c r="E268" s="32">
        <v>350020000</v>
      </c>
      <c r="F268" s="32">
        <f>+F269+F271+F273</f>
        <v>171715.03</v>
      </c>
      <c r="G268" s="32">
        <f>F268/C268*100</f>
        <v>1745.6923702536471</v>
      </c>
      <c r="H268" s="32">
        <f>F268/E268*100</f>
        <v>4.9058633792354721E-2</v>
      </c>
    </row>
    <row r="269" spans="1:9" s="31" customFormat="1" ht="22.5" x14ac:dyDescent="0.2">
      <c r="A269" s="35">
        <v>831</v>
      </c>
      <c r="B269" s="31" t="s">
        <v>283</v>
      </c>
      <c r="C269" s="32">
        <f>+C270</f>
        <v>0</v>
      </c>
      <c r="D269" s="32" t="s">
        <v>0</v>
      </c>
      <c r="E269" s="32">
        <v>0</v>
      </c>
      <c r="F269" s="32">
        <v>43000</v>
      </c>
      <c r="G269" s="32">
        <v>0</v>
      </c>
      <c r="H269" s="32">
        <v>0</v>
      </c>
    </row>
    <row r="270" spans="1:9" s="33" customFormat="1" x14ac:dyDescent="0.2">
      <c r="A270" s="30">
        <v>8312</v>
      </c>
      <c r="B270" s="33" t="s">
        <v>246</v>
      </c>
      <c r="C270" s="34">
        <v>0</v>
      </c>
      <c r="D270" s="34" t="s">
        <v>0</v>
      </c>
      <c r="E270" s="34" t="s">
        <v>0</v>
      </c>
      <c r="F270" s="34">
        <v>43000</v>
      </c>
      <c r="G270" s="34">
        <v>0</v>
      </c>
      <c r="H270" s="34" t="s">
        <v>0</v>
      </c>
    </row>
    <row r="271" spans="1:9" s="31" customFormat="1" ht="22.5" x14ac:dyDescent="0.2">
      <c r="A271" s="35">
        <v>832</v>
      </c>
      <c r="B271" s="31" t="s">
        <v>247</v>
      </c>
      <c r="C271" s="32">
        <f>+C272</f>
        <v>9836.5</v>
      </c>
      <c r="D271" s="32">
        <v>350020000</v>
      </c>
      <c r="E271" s="32">
        <v>350020000</v>
      </c>
      <c r="F271" s="32">
        <f>+F272</f>
        <v>2895.03</v>
      </c>
      <c r="G271" s="32">
        <f>F271/C271*100</f>
        <v>29.431505108524377</v>
      </c>
      <c r="H271" s="32">
        <f>F271/E271*100</f>
        <v>8.2710416547625851E-4</v>
      </c>
    </row>
    <row r="272" spans="1:9" s="33" customFormat="1" x14ac:dyDescent="0.2">
      <c r="A272" s="30">
        <v>8321</v>
      </c>
      <c r="B272" s="33" t="s">
        <v>248</v>
      </c>
      <c r="C272" s="34">
        <v>9836.5</v>
      </c>
      <c r="D272" s="34" t="s">
        <v>0</v>
      </c>
      <c r="E272" s="34" t="s">
        <v>0</v>
      </c>
      <c r="F272" s="34">
        <v>2895.03</v>
      </c>
      <c r="G272" s="34">
        <f t="shared" ref="G272" si="57">F272/C272*100</f>
        <v>29.431505108524377</v>
      </c>
      <c r="H272" s="34"/>
    </row>
    <row r="273" spans="1:11" s="31" customFormat="1" ht="22.5" x14ac:dyDescent="0.2">
      <c r="A273" s="35">
        <v>833</v>
      </c>
      <c r="B273" s="31" t="s">
        <v>284</v>
      </c>
      <c r="C273" s="32">
        <f>+C274</f>
        <v>0</v>
      </c>
      <c r="D273" s="32" t="s">
        <v>0</v>
      </c>
      <c r="E273" s="32">
        <v>0</v>
      </c>
      <c r="F273" s="32">
        <v>125820</v>
      </c>
      <c r="G273" s="32">
        <v>0</v>
      </c>
      <c r="H273" s="32">
        <v>0</v>
      </c>
    </row>
    <row r="274" spans="1:11" s="33" customFormat="1" ht="22.5" x14ac:dyDescent="0.2">
      <c r="A274" s="30">
        <v>8331</v>
      </c>
      <c r="B274" s="33" t="s">
        <v>278</v>
      </c>
      <c r="C274" s="34">
        <v>0</v>
      </c>
      <c r="D274" s="34" t="s">
        <v>0</v>
      </c>
      <c r="E274" s="34" t="s">
        <v>0</v>
      </c>
      <c r="F274" s="34">
        <v>125820</v>
      </c>
      <c r="G274" s="34">
        <v>0</v>
      </c>
      <c r="H274" s="34" t="s">
        <v>0</v>
      </c>
    </row>
    <row r="275" spans="1:11" s="31" customFormat="1" x14ac:dyDescent="0.2">
      <c r="A275" s="35">
        <v>84</v>
      </c>
      <c r="B275" s="31" t="s">
        <v>249</v>
      </c>
      <c r="C275" s="32">
        <f>+C276+C278</f>
        <v>115142044.97999999</v>
      </c>
      <c r="D275" s="32">
        <f t="shared" ref="D275:F275" si="58">+D276+D278</f>
        <v>566307000</v>
      </c>
      <c r="E275" s="32">
        <f t="shared" si="58"/>
        <v>566307000</v>
      </c>
      <c r="F275" s="32">
        <f t="shared" si="58"/>
        <v>579621556.77999997</v>
      </c>
      <c r="G275" s="32">
        <f>F275/C275*100</f>
        <v>503.39696231787389</v>
      </c>
      <c r="H275" s="32">
        <f>F275/E275*100</f>
        <v>102.35111993671278</v>
      </c>
    </row>
    <row r="276" spans="1:11" s="31" customFormat="1" ht="22.5" x14ac:dyDescent="0.2">
      <c r="A276" s="35">
        <v>842</v>
      </c>
      <c r="B276" s="31" t="s">
        <v>250</v>
      </c>
      <c r="C276" s="32">
        <f>+C277</f>
        <v>14099066.18</v>
      </c>
      <c r="D276" s="32">
        <v>16200000</v>
      </c>
      <c r="E276" s="32">
        <v>16200000</v>
      </c>
      <c r="F276" s="32">
        <f>+F277</f>
        <v>5714021.8099999996</v>
      </c>
      <c r="G276" s="32">
        <f>F276/C276*100</f>
        <v>40.527661456795855</v>
      </c>
      <c r="H276" s="32">
        <f>F276/E276*100</f>
        <v>35.271739567901236</v>
      </c>
    </row>
    <row r="277" spans="1:11" s="33" customFormat="1" x14ac:dyDescent="0.2">
      <c r="A277" s="30">
        <v>8422</v>
      </c>
      <c r="B277" s="33" t="s">
        <v>251</v>
      </c>
      <c r="C277" s="34">
        <v>14099066.18</v>
      </c>
      <c r="D277" s="34" t="s">
        <v>0</v>
      </c>
      <c r="E277" s="34" t="s">
        <v>0</v>
      </c>
      <c r="F277" s="34">
        <v>5714021.8099999996</v>
      </c>
      <c r="G277" s="34">
        <f t="shared" ref="G277" si="59">F277/C277*100</f>
        <v>40.527661456795855</v>
      </c>
      <c r="H277" s="34"/>
    </row>
    <row r="278" spans="1:11" s="31" customFormat="1" ht="22.5" x14ac:dyDescent="0.2">
      <c r="A278" s="35">
        <v>844</v>
      </c>
      <c r="B278" s="31" t="s">
        <v>252</v>
      </c>
      <c r="C278" s="32">
        <f>+C279+C280</f>
        <v>101042978.8</v>
      </c>
      <c r="D278" s="32">
        <v>550107000</v>
      </c>
      <c r="E278" s="32">
        <v>550107000</v>
      </c>
      <c r="F278" s="32">
        <f>+F279+F280</f>
        <v>573907534.97000003</v>
      </c>
      <c r="G278" s="32">
        <f>F278/C278*100</f>
        <v>567.98358657454787</v>
      </c>
      <c r="H278" s="32">
        <f>F278/E278*100</f>
        <v>104.32652828813305</v>
      </c>
    </row>
    <row r="279" spans="1:11" s="33" customFormat="1" x14ac:dyDescent="0.2">
      <c r="A279" s="30">
        <v>8443</v>
      </c>
      <c r="B279" s="33" t="s">
        <v>253</v>
      </c>
      <c r="C279" s="34">
        <v>101028105.47</v>
      </c>
      <c r="D279" s="34" t="s">
        <v>0</v>
      </c>
      <c r="E279" s="34" t="s">
        <v>0</v>
      </c>
      <c r="F279" s="34">
        <v>573575198.25</v>
      </c>
      <c r="G279" s="34">
        <f t="shared" ref="G279" si="60">F279/C279*100</f>
        <v>567.73825024395956</v>
      </c>
      <c r="H279" s="32"/>
      <c r="K279" s="37"/>
    </row>
    <row r="280" spans="1:11" s="33" customFormat="1" ht="22.5" x14ac:dyDescent="0.2">
      <c r="A280" s="30">
        <v>8445</v>
      </c>
      <c r="B280" s="33" t="s">
        <v>275</v>
      </c>
      <c r="C280" s="34">
        <v>14873.33</v>
      </c>
      <c r="D280" s="34" t="s">
        <v>0</v>
      </c>
      <c r="E280" s="34" t="s">
        <v>0</v>
      </c>
      <c r="F280" s="34">
        <v>332336.71999999997</v>
      </c>
      <c r="G280" s="32">
        <v>2234.4499999999998</v>
      </c>
      <c r="H280" s="32"/>
    </row>
    <row r="281" spans="1:11" s="33" customFormat="1" x14ac:dyDescent="0.2">
      <c r="A281" s="21">
        <v>5</v>
      </c>
      <c r="B281" s="22" t="s">
        <v>267</v>
      </c>
      <c r="C281" s="23">
        <f>+C282+C285</f>
        <v>272473866.78000003</v>
      </c>
      <c r="D281" s="23">
        <f t="shared" ref="D281:F281" si="61">+D282+D285</f>
        <v>1491821000</v>
      </c>
      <c r="E281" s="23">
        <f t="shared" si="61"/>
        <v>1491821000</v>
      </c>
      <c r="F281" s="23">
        <f t="shared" si="61"/>
        <v>888709339.28999996</v>
      </c>
      <c r="G281" s="23">
        <f>F281/C281*100</f>
        <v>326.16314723773445</v>
      </c>
      <c r="H281" s="23">
        <f>F281/E281*100</f>
        <v>59.572116178147368</v>
      </c>
    </row>
    <row r="282" spans="1:11" s="31" customFormat="1" x14ac:dyDescent="0.2">
      <c r="A282" s="35">
        <v>51</v>
      </c>
      <c r="B282" s="31" t="s">
        <v>254</v>
      </c>
      <c r="C282" s="32">
        <f>+C283</f>
        <v>0</v>
      </c>
      <c r="D282" s="32">
        <f t="shared" ref="D282:F282" si="62">+D283</f>
        <v>500000</v>
      </c>
      <c r="E282" s="32">
        <f t="shared" si="62"/>
        <v>500000</v>
      </c>
      <c r="F282" s="32">
        <f t="shared" si="62"/>
        <v>151415607.72</v>
      </c>
      <c r="G282" s="32">
        <v>0</v>
      </c>
      <c r="H282" s="32">
        <f>F282/E282*100</f>
        <v>30283.121543999998</v>
      </c>
    </row>
    <row r="283" spans="1:11" s="31" customFormat="1" ht="22.5" x14ac:dyDescent="0.2">
      <c r="A283" s="35">
        <v>514</v>
      </c>
      <c r="B283" s="31" t="s">
        <v>255</v>
      </c>
      <c r="C283" s="32">
        <f>+C284</f>
        <v>0</v>
      </c>
      <c r="D283" s="32">
        <v>500000</v>
      </c>
      <c r="E283" s="32">
        <v>500000</v>
      </c>
      <c r="F283" s="32">
        <f>+F284</f>
        <v>151415607.72</v>
      </c>
      <c r="G283" s="32">
        <v>0</v>
      </c>
      <c r="H283" s="32">
        <f>F283/E283*100</f>
        <v>30283.121543999998</v>
      </c>
    </row>
    <row r="284" spans="1:11" s="33" customFormat="1" x14ac:dyDescent="0.2">
      <c r="A284" s="30">
        <v>5141</v>
      </c>
      <c r="B284" s="33" t="s">
        <v>256</v>
      </c>
      <c r="C284" s="34">
        <v>0</v>
      </c>
      <c r="D284" s="34" t="s">
        <v>0</v>
      </c>
      <c r="E284" s="34" t="s">
        <v>0</v>
      </c>
      <c r="F284" s="34">
        <v>151415607.72</v>
      </c>
      <c r="G284" s="34">
        <v>0</v>
      </c>
      <c r="H284" s="34"/>
    </row>
    <row r="285" spans="1:11" s="31" customFormat="1" x14ac:dyDescent="0.2">
      <c r="A285" s="35">
        <v>54</v>
      </c>
      <c r="B285" s="31" t="s">
        <v>257</v>
      </c>
      <c r="C285" s="32">
        <f>+C286+C288+C290+C293+C295</f>
        <v>272473866.78000003</v>
      </c>
      <c r="D285" s="32">
        <v>1491321000</v>
      </c>
      <c r="E285" s="32">
        <v>1491321000</v>
      </c>
      <c r="F285" s="32">
        <f>+F286+F288+F290+F293+F295</f>
        <v>737293731.56999993</v>
      </c>
      <c r="G285" s="32">
        <f>F285/C285*100</f>
        <v>270.59245728152831</v>
      </c>
      <c r="H285" s="32">
        <f>F285/E285*100</f>
        <v>49.438969314453423</v>
      </c>
    </row>
    <row r="286" spans="1:11" s="31" customFormat="1" ht="22.5" x14ac:dyDescent="0.2">
      <c r="A286" s="35">
        <v>542</v>
      </c>
      <c r="B286" s="31" t="s">
        <v>285</v>
      </c>
      <c r="C286" s="32">
        <f>+C287</f>
        <v>14227.37</v>
      </c>
      <c r="D286" s="32">
        <v>0</v>
      </c>
      <c r="E286" s="32">
        <v>0</v>
      </c>
      <c r="F286" s="32">
        <v>0</v>
      </c>
      <c r="G286" s="32">
        <f>F286/C286*100</f>
        <v>0</v>
      </c>
      <c r="H286" s="32">
        <v>0</v>
      </c>
    </row>
    <row r="287" spans="1:11" s="33" customFormat="1" ht="22.5" x14ac:dyDescent="0.2">
      <c r="A287" s="30">
        <v>5424</v>
      </c>
      <c r="B287" s="33" t="s">
        <v>258</v>
      </c>
      <c r="C287" s="34">
        <v>14227.37</v>
      </c>
      <c r="D287" s="34" t="s">
        <v>0</v>
      </c>
      <c r="E287" s="34" t="s">
        <v>0</v>
      </c>
      <c r="F287" s="34">
        <v>0</v>
      </c>
      <c r="G287" s="34" t="s">
        <v>0</v>
      </c>
      <c r="H287" s="34" t="s">
        <v>0</v>
      </c>
    </row>
    <row r="288" spans="1:11" s="31" customFormat="1" ht="22.5" x14ac:dyDescent="0.2">
      <c r="A288" s="35">
        <v>543</v>
      </c>
      <c r="B288" s="31" t="s">
        <v>259</v>
      </c>
      <c r="C288" s="32">
        <f>+C289</f>
        <v>90416992.189999998</v>
      </c>
      <c r="D288" s="32">
        <v>133440000</v>
      </c>
      <c r="E288" s="32">
        <v>133440000</v>
      </c>
      <c r="F288" s="32">
        <f>+F289</f>
        <v>158976077.09999999</v>
      </c>
      <c r="G288" s="32">
        <f>F288/C288*100</f>
        <v>175.82544303833029</v>
      </c>
      <c r="H288" s="32">
        <f>F288/E288*100</f>
        <v>119.13674842625899</v>
      </c>
    </row>
    <row r="289" spans="1:11" s="33" customFormat="1" ht="22.5" x14ac:dyDescent="0.2">
      <c r="A289" s="30">
        <v>5431</v>
      </c>
      <c r="B289" s="33" t="s">
        <v>260</v>
      </c>
      <c r="C289" s="34">
        <v>90416992.189999998</v>
      </c>
      <c r="D289" s="34" t="s">
        <v>0</v>
      </c>
      <c r="E289" s="34" t="s">
        <v>0</v>
      </c>
      <c r="F289" s="34">
        <v>158976077.09999999</v>
      </c>
      <c r="G289" s="34">
        <f t="shared" ref="G289" si="63">F289/C289*100</f>
        <v>175.82544303833029</v>
      </c>
      <c r="H289" s="34"/>
    </row>
    <row r="290" spans="1:11" s="31" customFormat="1" ht="22.5" x14ac:dyDescent="0.2">
      <c r="A290" s="35">
        <v>544</v>
      </c>
      <c r="B290" s="31" t="s">
        <v>286</v>
      </c>
      <c r="C290" s="32">
        <f>+C291+C292</f>
        <v>176702452.35000002</v>
      </c>
      <c r="D290" s="32">
        <v>1045881000</v>
      </c>
      <c r="E290" s="32">
        <v>1045881000</v>
      </c>
      <c r="F290" s="32">
        <f>+F291+F292</f>
        <v>274999379.64999998</v>
      </c>
      <c r="G290" s="32">
        <f>F290/C290*100</f>
        <v>155.62850203419939</v>
      </c>
      <c r="H290" s="32">
        <f>F290/E290*100</f>
        <v>26.293563000953263</v>
      </c>
    </row>
    <row r="291" spans="1:11" s="33" customFormat="1" ht="22.5" x14ac:dyDescent="0.2">
      <c r="A291" s="30">
        <v>5443</v>
      </c>
      <c r="B291" s="33" t="s">
        <v>261</v>
      </c>
      <c r="C291" s="34">
        <v>176589964.05000001</v>
      </c>
      <c r="D291" s="34" t="s">
        <v>0</v>
      </c>
      <c r="E291" s="34" t="s">
        <v>0</v>
      </c>
      <c r="F291" s="34">
        <v>274814373.38</v>
      </c>
      <c r="G291" s="34">
        <f t="shared" ref="G291:G292" si="64">F291/C291*100</f>
        <v>155.62287180838234</v>
      </c>
      <c r="H291" s="34"/>
      <c r="K291" s="41"/>
    </row>
    <row r="292" spans="1:11" s="33" customFormat="1" ht="22.5" x14ac:dyDescent="0.2">
      <c r="A292" s="30">
        <v>5445</v>
      </c>
      <c r="B292" s="33" t="s">
        <v>287</v>
      </c>
      <c r="C292" s="34">
        <v>112488.3</v>
      </c>
      <c r="D292" s="34" t="s">
        <v>0</v>
      </c>
      <c r="E292" s="34" t="s">
        <v>0</v>
      </c>
      <c r="F292" s="34">
        <v>185006.27</v>
      </c>
      <c r="G292" s="34">
        <f t="shared" si="64"/>
        <v>164.46712235850305</v>
      </c>
      <c r="H292" s="34"/>
    </row>
    <row r="293" spans="1:11" s="31" customFormat="1" ht="22.5" x14ac:dyDescent="0.2">
      <c r="A293" s="35">
        <v>545</v>
      </c>
      <c r="B293" s="31" t="s">
        <v>262</v>
      </c>
      <c r="C293" s="32">
        <f>+C294</f>
        <v>59916.14</v>
      </c>
      <c r="D293" s="32">
        <v>0</v>
      </c>
      <c r="E293" s="32">
        <v>0</v>
      </c>
      <c r="F293" s="32">
        <f>+F294</f>
        <v>49830.17</v>
      </c>
      <c r="G293" s="32">
        <v>83.17</v>
      </c>
      <c r="H293" s="32" t="s">
        <v>0</v>
      </c>
    </row>
    <row r="294" spans="1:11" s="33" customFormat="1" ht="22.5" x14ac:dyDescent="0.2">
      <c r="A294" s="30">
        <v>5453</v>
      </c>
      <c r="B294" s="33" t="s">
        <v>263</v>
      </c>
      <c r="C294" s="34">
        <v>59916.14</v>
      </c>
      <c r="D294" s="34" t="s">
        <v>0</v>
      </c>
      <c r="E294" s="34" t="s">
        <v>0</v>
      </c>
      <c r="F294" s="34">
        <v>49830.17</v>
      </c>
      <c r="G294" s="34">
        <f t="shared" ref="G294" si="65">F294/C294*100</f>
        <v>83.166522409487655</v>
      </c>
      <c r="H294" s="34" t="s">
        <v>0</v>
      </c>
    </row>
    <row r="295" spans="1:11" s="31" customFormat="1" x14ac:dyDescent="0.2">
      <c r="A295" s="35">
        <v>547</v>
      </c>
      <c r="B295" s="31" t="s">
        <v>264</v>
      </c>
      <c r="C295" s="32">
        <f>+C296</f>
        <v>5280278.7300000004</v>
      </c>
      <c r="D295" s="32">
        <v>312000000</v>
      </c>
      <c r="E295" s="32">
        <v>312000000</v>
      </c>
      <c r="F295" s="32">
        <f>+F296</f>
        <v>303268444.64999998</v>
      </c>
      <c r="G295" s="32">
        <v>5743.42</v>
      </c>
      <c r="H295" s="32">
        <v>97.2</v>
      </c>
    </row>
    <row r="296" spans="1:11" s="33" customFormat="1" ht="19.899999999999999" customHeight="1" x14ac:dyDescent="0.2">
      <c r="A296" s="30">
        <v>5471</v>
      </c>
      <c r="B296" s="33" t="s">
        <v>265</v>
      </c>
      <c r="C296" s="34">
        <v>5280278.7300000004</v>
      </c>
      <c r="D296" s="34" t="s">
        <v>0</v>
      </c>
      <c r="E296" s="34" t="s">
        <v>0</v>
      </c>
      <c r="F296" s="34">
        <v>303268444.64999998</v>
      </c>
      <c r="G296" s="34">
        <f t="shared" ref="G296" si="66">F296/C296*100</f>
        <v>5743.417348917108</v>
      </c>
      <c r="H296" s="34"/>
    </row>
    <row r="297" spans="1:11" s="27" customFormat="1" ht="12.75" customHeight="1" x14ac:dyDescent="0.2">
      <c r="A297" s="47" t="s">
        <v>274</v>
      </c>
      <c r="B297" s="47"/>
      <c r="C297" s="47"/>
      <c r="D297" s="47"/>
      <c r="E297" s="36"/>
      <c r="F297" s="36"/>
      <c r="G297" s="36"/>
      <c r="H297" s="36"/>
    </row>
    <row r="298" spans="1:11" s="33" customFormat="1" ht="12.6" customHeight="1" x14ac:dyDescent="0.2">
      <c r="A298" s="30"/>
      <c r="B298" s="33" t="s">
        <v>271</v>
      </c>
      <c r="C298" s="34">
        <v>0</v>
      </c>
      <c r="D298" s="34">
        <v>51388000</v>
      </c>
      <c r="E298" s="34">
        <v>51388000</v>
      </c>
      <c r="F298" s="34">
        <v>12417315.640000001</v>
      </c>
      <c r="G298" s="34"/>
      <c r="H298" s="34"/>
    </row>
    <row r="299" spans="1:11" s="33" customFormat="1" ht="16.899999999999999" customHeight="1" x14ac:dyDescent="0.2">
      <c r="A299" s="30"/>
      <c r="B299" s="33" t="s">
        <v>272</v>
      </c>
      <c r="C299" s="34">
        <v>0</v>
      </c>
      <c r="D299" s="34">
        <v>21863000</v>
      </c>
      <c r="E299" s="34">
        <v>21863000</v>
      </c>
      <c r="F299" s="34">
        <v>658927.28</v>
      </c>
      <c r="G299" s="34"/>
      <c r="H299" s="34"/>
    </row>
    <row r="300" spans="1:11" s="33" customFormat="1" ht="13.15" customHeight="1" x14ac:dyDescent="0.2">
      <c r="A300" s="30"/>
      <c r="B300" s="33" t="s">
        <v>273</v>
      </c>
      <c r="C300" s="34">
        <v>0</v>
      </c>
      <c r="D300" s="34">
        <v>300000000</v>
      </c>
      <c r="E300" s="34">
        <v>300000000</v>
      </c>
      <c r="F300" s="34">
        <v>0</v>
      </c>
      <c r="G300" s="34"/>
      <c r="H300" s="34"/>
    </row>
    <row r="301" spans="1:11" s="39" customFormat="1" ht="12.75" customHeight="1" x14ac:dyDescent="0.2">
      <c r="A301" s="46" t="s">
        <v>268</v>
      </c>
      <c r="B301" s="46"/>
      <c r="C301" s="40">
        <f>+C8+C262</f>
        <v>6138731997.5499992</v>
      </c>
      <c r="D301" s="40">
        <f>+D8+D262+D298</f>
        <v>15126911800</v>
      </c>
      <c r="E301" s="40">
        <f>+E8+E262+E298</f>
        <v>15126911800</v>
      </c>
      <c r="F301" s="40">
        <f>+F8+F262+F298</f>
        <v>7223350211.8600025</v>
      </c>
      <c r="G301" s="38"/>
      <c r="H301" s="38"/>
      <c r="J301" s="45">
        <f>+F301+F298</f>
        <v>7235767527.5000029</v>
      </c>
    </row>
    <row r="302" spans="1:11" s="39" customFormat="1" ht="12.75" customHeight="1" x14ac:dyDescent="0.2">
      <c r="A302" s="46" t="s">
        <v>269</v>
      </c>
      <c r="B302" s="46"/>
      <c r="C302" s="40">
        <f>SUM(C119+C281)</f>
        <v>6052339435.1899996</v>
      </c>
      <c r="D302" s="40">
        <f>SUM(D119+D281+D299+D300)</f>
        <v>15126911800</v>
      </c>
      <c r="E302" s="40">
        <f>SUM(E119+E281+E299+E300)</f>
        <v>15126911800</v>
      </c>
      <c r="F302" s="40">
        <f>SUM(F119+F281+F299)</f>
        <v>6430447287.5300007</v>
      </c>
      <c r="G302" s="38"/>
      <c r="H302" s="38"/>
      <c r="J302" s="45">
        <f>+F302+F299</f>
        <v>6431106214.8100004</v>
      </c>
    </row>
    <row r="303" spans="1:11" s="33" customFormat="1" ht="12.75" customHeight="1" x14ac:dyDescent="0.2">
      <c r="A303" s="46" t="s">
        <v>270</v>
      </c>
      <c r="B303" s="46"/>
      <c r="C303" s="40">
        <f>+C301-C302</f>
        <v>86392562.359999657</v>
      </c>
      <c r="D303" s="40">
        <f t="shared" ref="D303:F303" si="67">+D301-D302</f>
        <v>0</v>
      </c>
      <c r="E303" s="40">
        <f t="shared" si="67"/>
        <v>0</v>
      </c>
      <c r="F303" s="40">
        <f t="shared" si="67"/>
        <v>792902924.33000183</v>
      </c>
      <c r="G303" s="38"/>
      <c r="H303" s="38"/>
    </row>
    <row r="304" spans="1:11" s="33" customFormat="1" x14ac:dyDescent="0.2">
      <c r="A304" s="30"/>
      <c r="C304" s="34"/>
      <c r="D304" s="34"/>
      <c r="E304" s="34"/>
      <c r="F304" s="34"/>
      <c r="G304" s="34"/>
      <c r="H304" s="34"/>
    </row>
    <row r="305" spans="1:8" s="33" customFormat="1" x14ac:dyDescent="0.2">
      <c r="A305" s="30"/>
      <c r="C305" s="34"/>
      <c r="D305" s="34"/>
      <c r="E305" s="34"/>
      <c r="F305" s="34"/>
      <c r="G305" s="34"/>
      <c r="H305" s="34"/>
    </row>
    <row r="306" spans="1:8" s="33" customFormat="1" x14ac:dyDescent="0.2">
      <c r="A306" s="30"/>
      <c r="C306" s="34"/>
      <c r="D306" s="34"/>
      <c r="E306" s="34"/>
      <c r="F306" s="34"/>
      <c r="G306" s="34"/>
      <c r="H306" s="34"/>
    </row>
    <row r="307" spans="1:8" s="33" customFormat="1" x14ac:dyDescent="0.2">
      <c r="A307" s="30"/>
      <c r="C307" s="34"/>
      <c r="D307" s="34"/>
      <c r="E307" s="34"/>
      <c r="F307" s="34"/>
      <c r="G307" s="34"/>
      <c r="H307" s="34"/>
    </row>
    <row r="308" spans="1:8" s="33" customFormat="1" x14ac:dyDescent="0.2">
      <c r="A308" s="30"/>
      <c r="C308" s="34"/>
      <c r="D308" s="34"/>
      <c r="E308" s="34"/>
      <c r="F308" s="34"/>
      <c r="G308" s="34"/>
      <c r="H308" s="34"/>
    </row>
    <row r="309" spans="1:8" s="33" customFormat="1" x14ac:dyDescent="0.2">
      <c r="A309" s="30"/>
      <c r="C309" s="34"/>
      <c r="D309" s="34"/>
      <c r="E309" s="34"/>
      <c r="F309" s="34"/>
      <c r="G309" s="34"/>
      <c r="H309" s="34"/>
    </row>
    <row r="310" spans="1:8" s="33" customFormat="1" x14ac:dyDescent="0.2">
      <c r="A310" s="30"/>
      <c r="C310" s="34"/>
      <c r="D310" s="34">
        <f>+D302-13313227800</f>
        <v>1813684000</v>
      </c>
      <c r="E310" s="34"/>
      <c r="F310" s="34"/>
      <c r="G310" s="34"/>
      <c r="H310" s="34"/>
    </row>
    <row r="311" spans="1:8" s="33" customFormat="1" x14ac:dyDescent="0.2">
      <c r="A311" s="30"/>
      <c r="C311" s="34"/>
      <c r="D311" s="34"/>
      <c r="E311" s="34"/>
      <c r="F311" s="34"/>
      <c r="G311" s="34"/>
      <c r="H311" s="34"/>
    </row>
    <row r="312" spans="1:8" s="33" customFormat="1" x14ac:dyDescent="0.2">
      <c r="A312" s="30"/>
      <c r="C312" s="34"/>
      <c r="D312" s="34">
        <f>SUM(D310-D281)</f>
        <v>321863000</v>
      </c>
      <c r="E312" s="34"/>
      <c r="F312" s="34"/>
      <c r="G312" s="34"/>
      <c r="H312" s="34"/>
    </row>
    <row r="313" spans="1:8" s="33" customFormat="1" x14ac:dyDescent="0.2">
      <c r="A313" s="30"/>
      <c r="C313" s="34"/>
      <c r="D313" s="34"/>
      <c r="E313" s="34"/>
      <c r="F313" s="34"/>
      <c r="G313" s="34"/>
      <c r="H313" s="34"/>
    </row>
    <row r="314" spans="1:8" s="33" customFormat="1" x14ac:dyDescent="0.2">
      <c r="A314" s="30"/>
      <c r="C314" s="34"/>
      <c r="D314" s="34"/>
      <c r="E314" s="34"/>
      <c r="F314" s="34"/>
      <c r="G314" s="34"/>
      <c r="H314" s="34"/>
    </row>
    <row r="315" spans="1:8" s="33" customFormat="1" x14ac:dyDescent="0.2">
      <c r="A315" s="30"/>
      <c r="C315" s="34"/>
      <c r="D315" s="34"/>
      <c r="E315" s="34"/>
      <c r="F315" s="34"/>
      <c r="G315" s="34"/>
      <c r="H315" s="34"/>
    </row>
    <row r="316" spans="1:8" s="33" customFormat="1" x14ac:dyDescent="0.2">
      <c r="A316" s="30"/>
      <c r="C316" s="34"/>
      <c r="D316" s="34"/>
      <c r="E316" s="34"/>
      <c r="F316" s="34"/>
      <c r="G316" s="34"/>
      <c r="H316" s="34"/>
    </row>
    <row r="317" spans="1:8" s="33" customFormat="1" x14ac:dyDescent="0.2">
      <c r="A317" s="30"/>
      <c r="C317" s="34"/>
      <c r="D317" s="34"/>
      <c r="E317" s="34"/>
      <c r="F317" s="34"/>
      <c r="G317" s="34"/>
      <c r="H317" s="34"/>
    </row>
    <row r="318" spans="1:8" s="33" customFormat="1" x14ac:dyDescent="0.2">
      <c r="A318" s="30"/>
      <c r="C318" s="34"/>
      <c r="D318" s="34"/>
      <c r="E318" s="34"/>
      <c r="F318" s="34"/>
      <c r="G318" s="34"/>
      <c r="H318" s="34"/>
    </row>
    <row r="319" spans="1:8" s="33" customFormat="1" x14ac:dyDescent="0.2">
      <c r="A319" s="30"/>
      <c r="C319" s="34"/>
      <c r="D319" s="34"/>
      <c r="E319" s="34"/>
      <c r="F319" s="34"/>
      <c r="G319" s="34"/>
      <c r="H319" s="34"/>
    </row>
    <row r="320" spans="1:8" s="27" customFormat="1" x14ac:dyDescent="0.2">
      <c r="B320" s="28" t="s">
        <v>238</v>
      </c>
      <c r="C320" s="29">
        <v>-157047185.78</v>
      </c>
      <c r="D320" s="29">
        <v>-845663000</v>
      </c>
      <c r="E320" s="29">
        <v>-845663000</v>
      </c>
      <c r="F320" s="29">
        <v>-296652483.88999999</v>
      </c>
      <c r="G320" s="29">
        <v>188.89</v>
      </c>
      <c r="H320" s="29">
        <v>35.08</v>
      </c>
    </row>
  </sheetData>
  <mergeCells count="12">
    <mergeCell ref="A119:B119"/>
    <mergeCell ref="A8:B8"/>
    <mergeCell ref="A7:B7"/>
    <mergeCell ref="A5:A6"/>
    <mergeCell ref="A2:H2"/>
    <mergeCell ref="A303:B303"/>
    <mergeCell ref="A261:B261"/>
    <mergeCell ref="C261:D261"/>
    <mergeCell ref="A301:B301"/>
    <mergeCell ref="A302:B302"/>
    <mergeCell ref="A297:B297"/>
    <mergeCell ref="C297:D297"/>
  </mergeCells>
  <pageMargins left="0.70866141732283472" right="0.21" top="0.74803149606299213" bottom="0.74803149606299213" header="0.31496062992125984" footer="0.31496062992125984"/>
  <pageSetup orientation="landscape" r:id="rId1"/>
  <headerFooter alignWithMargins="0"/>
  <ignoredErrors>
    <ignoredError sqref="G6:H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Prihodi i rashodi prema ekonoms</vt:lpstr>
      <vt:lpstr>'Prihodi i rashodi prema ekonoms'!Print_Area</vt:lpstr>
      <vt:lpstr>'Prihodi i rashodi prema ekonoms'!Print_Titles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2022-09-14T12:25:03Z</cp:lastPrinted>
  <dcterms:created xsi:type="dcterms:W3CDTF">2022-09-01T08:07:39Z</dcterms:created>
  <dcterms:modified xsi:type="dcterms:W3CDTF">2022-09-14T12:25:54Z</dcterms:modified>
</cp:coreProperties>
</file>